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Запрос предложений\Строит. водопровод Овощное отделение 16\Сметы\"/>
    </mc:Choice>
  </mc:AlternateContent>
  <bookViews>
    <workbookView xWindow="32760" yWindow="32760" windowWidth="25440" windowHeight="13410"/>
  </bookViews>
  <sheets>
    <sheet name="Сводный сметный расчет" sheetId="2" r:id="rId1"/>
  </sheets>
  <definedNames>
    <definedName name="Print_Titles" localSheetId="0">'Сводный сметный расчет'!$24:$24</definedName>
    <definedName name="_xlnm.Print_Titles" localSheetId="0">'Сводный сметный расчет'!$24:$24</definedName>
    <definedName name="_xlnm.Print_Area" localSheetId="0">'Сводный сметный расчет'!$A$1:$H$48</definedName>
  </definedNames>
  <calcPr calcId="162913" refMode="R1C1"/>
</workbook>
</file>

<file path=xl/calcChain.xml><?xml version="1.0" encoding="utf-8"?>
<calcChain xmlns="http://schemas.openxmlformats.org/spreadsheetml/2006/main">
  <c r="K34" i="2" l="1"/>
  <c r="K33" i="2"/>
  <c r="K32" i="2"/>
  <c r="K31" i="2"/>
  <c r="K30" i="2"/>
  <c r="K29" i="2"/>
  <c r="K28" i="2"/>
  <c r="K27" i="2"/>
  <c r="K26" i="2"/>
  <c r="I48" i="2" l="1"/>
  <c r="I28" i="2"/>
  <c r="I29" i="2"/>
  <c r="I30" i="2"/>
  <c r="I31" i="2"/>
  <c r="I32" i="2"/>
  <c r="I33" i="2"/>
  <c r="I27" i="2"/>
  <c r="I26" i="2"/>
  <c r="D34" i="2" l="1"/>
  <c r="H34" i="2" s="1"/>
  <c r="D36" i="2"/>
  <c r="D38" i="2" s="1"/>
  <c r="H33" i="2"/>
  <c r="H32" i="2"/>
  <c r="H31" i="2"/>
  <c r="H30" i="2"/>
  <c r="H29" i="2"/>
  <c r="H28" i="2"/>
  <c r="H27" i="2"/>
  <c r="H26" i="2"/>
  <c r="H38" i="2" l="1"/>
  <c r="D40" i="2"/>
  <c r="H36" i="2"/>
  <c r="H40" i="2" l="1"/>
  <c r="D42" i="2"/>
  <c r="D44" i="2" l="1"/>
  <c r="H42" i="2"/>
  <c r="D46" i="2" l="1"/>
  <c r="H44" i="2"/>
  <c r="H46" i="2" l="1"/>
  <c r="D47" i="2"/>
  <c r="H47" i="2" l="1"/>
  <c r="H48" i="2" s="1"/>
  <c r="D48" i="2"/>
</calcChain>
</file>

<file path=xl/sharedStrings.xml><?xml version="1.0" encoding="utf-8"?>
<sst xmlns="http://schemas.openxmlformats.org/spreadsheetml/2006/main" count="55" uniqueCount="55">
  <si>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</si>
  <si>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</si>
  <si>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</si>
  <si>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</si>
  <si>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</si>
  <si>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</si>
  <si>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</si>
  <si>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</si>
  <si>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</si>
  <si>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</si>
  <si>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</si>
  <si>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</si>
  <si>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»________________2020 г.</t>
  </si>
  <si>
    <t>«    »________________2020 г.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</si>
  <si>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</si>
  <si>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</si>
  <si>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</si>
  <si>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</si>
  <si>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30-03/2020</t>
  </si>
  <si>
    <t>Строительство внутриквартальной водопроводной сети р-н Южный от водопроводной камеры Овощное отделение 16 до водопроводного колодца ООО "БелТрансЛогистик" (участок №1), расположенной по адресу: Свердловская обл., г. Березовский, тер. Овощное отделение 16. 2D=225 мм, L=10 м; D=160 мм, L=300 м; D=110 мм, L=7 м;</t>
  </si>
  <si>
    <t>31-03/2020</t>
  </si>
  <si>
    <t>Строительство внутриквартальной водопроводной сети р-н Южный от водопроводной камеры Овощное отделение 16 до водопроводного колодца ООО "БелТрансЛогистик" (участок №2), расположенной по адресу: Свердловская обл., г. Березовский, тер. Овощное отделение 16.  D=160 мм,  L=352 м; D=110 мм,  L=13 м</t>
  </si>
  <si>
    <t>32-03/2020</t>
  </si>
  <si>
    <t>Строительство внутриквартальной водопроводной сети р-н Южный от водопроводной камеры Овощное отделение 16 до водопроводного колодца ООО "БелТрансЛогистик" (участок №3), расположенной по адресу: Свердловская обл., г. Березовский, тер. Овощное отделение 16.  D=160 мм,  L=316 м; D=110 мм,  L=27 м.</t>
  </si>
  <si>
    <t>33-03/2020</t>
  </si>
  <si>
    <t>Строительство внутриквартальной водопроводной сети р-н Южный от водопроводной камеры Овощное отделение 16 до водопроводного колодца ООО "БелТрансЛогистик" (участок №4), расположенной по адресу: Свердловская обл., г. Березовский, тер. Овощное отделение 16.  D=160 мм,  L=309 м; D=110 мм,  L=26 м</t>
  </si>
  <si>
    <t>34-03/2020</t>
  </si>
  <si>
    <t>Ввод водопровода от внутриквартальной водопроводной сети р-н Южный до границы земельного участка с кадастровым номером 66:35:0110001:583, расположенного по адресу: Свердловская обл., г. Березовский, тер. Овощное отделение 16. D=110 мм,  L=27 м</t>
  </si>
  <si>
    <t>35-03/2020</t>
  </si>
  <si>
    <t>Ввод водопровода от внутриквартальной водопроводной сети р-н Южный до границы земельного участка с кадастровым номером 66:35:0110001:495, расположенного по адресу: Свердловская обл., г. Березовский, тер. Овощное отделение 16. D=110 мм,  L=15 м</t>
  </si>
  <si>
    <t>36-03/2020</t>
  </si>
  <si>
    <t>Ввод водопровода от внутриквартальной водопроводной сети р-н Южный до границы земельного участка Овощное отделение 16, уч. 3.  D=110 мм,  L=7 м</t>
  </si>
  <si>
    <t>37-03/2020</t>
  </si>
  <si>
    <t>Ввод водопровода от внутриквартальной водопроводной сети р-н Южный до границы земельного участка   Овощное отделение 25. D=110 мм,  L=6 м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</si>
  <si>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</si>
  <si>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</si>
  <si>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</si>
  <si>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</si>
  <si>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</si>
  <si>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</si>
  <si>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</si>
  <si>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</si>
  <si>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</si>
  <si>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</si>
  <si>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</si>
  <si>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</si>
  <si>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НДС 20%</t>
  </si>
  <si>
    <t>Итого "Налоги и обязательные платежи"</t>
  </si>
  <si>
    <t>Итого по сводному расчету</t>
  </si>
  <si>
    <t>Строительство внутриквартальной водопроводной сети р-н Южный от водопроводной камеры Овощное отделение 16 до водопроводного колодца ООО "БелТрансЛогистик"</t>
  </si>
  <si>
    <t>Составлена в ценах по состоянию на 2 квартал 2020 г.</t>
  </si>
  <si>
    <t>СВОДНЫЙ СМЕТНЫЙ РАСЧЕТ СТОИМОСТИ СТРОИТЕЛЬСТВА №1</t>
  </si>
  <si>
    <t xml:space="preserve">Муниципальное унитарное предприятие Березовское водо-канализационное хозяйство «Водоканал» </t>
  </si>
  <si>
    <t>Сводный сметный расчет в сумме 6 920 391,60 руб.</t>
  </si>
  <si>
    <t>протяженность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</si>
</sst>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5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6" fillId="0" borderId="2" xfId="0" applyFont="1" applyBorder="1"/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48"/>
  <sheetViews>
    <sheetView showGridLines="0" tabSelected="1" view="pageBreakPreview" topLeftCell="A28" zoomScaleNormal="100" zoomScaleSheetLayoutView="100" workbookViewId="0">
      <selection activeCell="N20" sqref="N19:N20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9" width="23" style="30" customWidth="1"/>
    <col min="10" max="10" width="9.140625" style="5"/>
    <col min="11" max="11" width="14" style="5" customWidth="1"/>
    <col min="12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6</v>
      </c>
      <c r="C2" s="40" t="s">
        <v>52</v>
      </c>
      <c r="D2" s="41"/>
      <c r="E2" s="41"/>
      <c r="F2" s="41"/>
      <c r="G2" s="41"/>
      <c r="H2" s="3"/>
    </row>
    <row r="3" spans="2:8" x14ac:dyDescent="0.2">
      <c r="C3" s="13"/>
      <c r="D3" s="14" t="s">
        <v>7</v>
      </c>
      <c r="E3" s="15"/>
      <c r="F3" s="16"/>
      <c r="G3" s="16"/>
      <c r="H3" s="3"/>
    </row>
    <row r="4" spans="2:8" x14ac:dyDescent="0.2">
      <c r="B4" s="2" t="s">
        <v>12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53</v>
      </c>
      <c r="D6" s="3"/>
      <c r="E6" s="6"/>
      <c r="F6" s="3"/>
      <c r="G6" s="3"/>
      <c r="H6" s="3"/>
    </row>
    <row r="7" spans="2:8" x14ac:dyDescent="0.2">
      <c r="B7" s="2" t="s">
        <v>14</v>
      </c>
      <c r="D7" s="3"/>
      <c r="E7" s="3"/>
      <c r="F7" s="3"/>
      <c r="G7" s="3"/>
      <c r="H7" s="3"/>
    </row>
    <row r="8" spans="2:8" x14ac:dyDescent="0.2">
      <c r="C8" s="42"/>
      <c r="D8" s="43"/>
      <c r="E8" s="43"/>
      <c r="F8" s="43"/>
      <c r="G8" s="43"/>
      <c r="H8" s="3"/>
    </row>
    <row r="9" spans="2:8" x14ac:dyDescent="0.2">
      <c r="D9" s="6" t="s">
        <v>8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13</v>
      </c>
      <c r="H11" s="3"/>
    </row>
    <row r="12" spans="2:8" x14ac:dyDescent="0.2">
      <c r="G12" s="3"/>
      <c r="H12" s="3"/>
    </row>
    <row r="13" spans="2:8" x14ac:dyDescent="0.2">
      <c r="D13" s="8" t="s">
        <v>51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ht="31.5" customHeight="1" x14ac:dyDescent="0.2">
      <c r="C15" s="42" t="s">
        <v>49</v>
      </c>
      <c r="D15" s="43"/>
      <c r="E15" s="43"/>
      <c r="F15" s="43"/>
      <c r="G15" s="43"/>
      <c r="H15" s="3"/>
    </row>
    <row r="16" spans="2:8" x14ac:dyDescent="0.2">
      <c r="C16" s="17"/>
      <c r="D16" s="10" t="s">
        <v>0</v>
      </c>
      <c r="F16" s="3"/>
      <c r="G16" s="3"/>
      <c r="H16" s="3"/>
    </row>
    <row r="17" spans="1:11" x14ac:dyDescent="0.2">
      <c r="H17" s="3"/>
    </row>
    <row r="18" spans="1:11" x14ac:dyDescent="0.2">
      <c r="B18" s="2" t="s">
        <v>50</v>
      </c>
      <c r="D18" s="9"/>
      <c r="E18" s="3"/>
      <c r="F18" s="3"/>
      <c r="G18" s="3"/>
      <c r="H18" s="3"/>
    </row>
    <row r="19" spans="1:11" x14ac:dyDescent="0.2">
      <c r="D19" s="3"/>
      <c r="E19" s="3"/>
      <c r="F19" s="3"/>
      <c r="G19" s="3"/>
      <c r="H19" s="3"/>
    </row>
    <row r="20" spans="1:11" ht="12.75" customHeight="1" x14ac:dyDescent="0.2">
      <c r="A20" s="44" t="s">
        <v>1</v>
      </c>
      <c r="B20" s="45" t="s">
        <v>9</v>
      </c>
      <c r="C20" s="45" t="s">
        <v>10</v>
      </c>
      <c r="D20" s="46" t="s">
        <v>15</v>
      </c>
      <c r="E20" s="46"/>
      <c r="F20" s="46"/>
      <c r="G20" s="46"/>
      <c r="H20" s="44" t="s">
        <v>16</v>
      </c>
    </row>
    <row r="21" spans="1:11" x14ac:dyDescent="0.2">
      <c r="A21" s="44"/>
      <c r="B21" s="45"/>
      <c r="C21" s="45"/>
      <c r="D21" s="44" t="s">
        <v>11</v>
      </c>
      <c r="E21" s="44" t="s">
        <v>2</v>
      </c>
      <c r="F21" s="44" t="s">
        <v>3</v>
      </c>
      <c r="G21" s="44" t="s">
        <v>4</v>
      </c>
      <c r="H21" s="44"/>
    </row>
    <row r="22" spans="1:11" x14ac:dyDescent="0.2">
      <c r="A22" s="44"/>
      <c r="B22" s="45"/>
      <c r="C22" s="45"/>
      <c r="D22" s="44"/>
      <c r="E22" s="44"/>
      <c r="F22" s="44"/>
      <c r="G22" s="44"/>
      <c r="H22" s="44"/>
      <c r="K22" s="32" t="s">
        <v>54</v>
      </c>
    </row>
    <row r="23" spans="1:11" x14ac:dyDescent="0.2">
      <c r="A23" s="44"/>
      <c r="B23" s="45"/>
      <c r="C23" s="45"/>
      <c r="D23" s="44"/>
      <c r="E23" s="44"/>
      <c r="F23" s="44"/>
      <c r="G23" s="44"/>
      <c r="H23" s="44"/>
      <c r="K23" s="33"/>
    </row>
    <row r="24" spans="1:11" x14ac:dyDescent="0.2">
      <c r="A24" s="18">
        <v>1</v>
      </c>
      <c r="B24" s="19">
        <v>2</v>
      </c>
      <c r="C24" s="19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K24" s="33"/>
    </row>
    <row r="25" spans="1:11" x14ac:dyDescent="0.2">
      <c r="A25" s="36" t="s">
        <v>17</v>
      </c>
      <c r="B25" s="37"/>
      <c r="C25" s="37"/>
      <c r="D25" s="37"/>
      <c r="E25" s="37"/>
      <c r="F25" s="37"/>
      <c r="G25" s="37"/>
      <c r="H25" s="37"/>
      <c r="K25" s="33"/>
    </row>
    <row r="26" spans="1:11" s="25" customFormat="1" ht="89.25" x14ac:dyDescent="0.2">
      <c r="A26" s="12">
        <v>1</v>
      </c>
      <c r="B26" s="24" t="s">
        <v>18</v>
      </c>
      <c r="C26" s="24" t="s">
        <v>19</v>
      </c>
      <c r="D26" s="26">
        <v>1406256</v>
      </c>
      <c r="E26" s="27"/>
      <c r="F26" s="27"/>
      <c r="G26" s="27"/>
      <c r="H26" s="26">
        <f t="shared" ref="H26:H34" si="0">D26</f>
        <v>1406256</v>
      </c>
      <c r="I26" s="31">
        <f>H26*1.2</f>
        <v>1687507.2</v>
      </c>
      <c r="K26" s="34">
        <f>2*10+300+7</f>
        <v>327</v>
      </c>
    </row>
    <row r="27" spans="1:11" s="25" customFormat="1" ht="89.25" x14ac:dyDescent="0.2">
      <c r="A27" s="12">
        <v>2</v>
      </c>
      <c r="B27" s="24" t="s">
        <v>20</v>
      </c>
      <c r="C27" s="24" t="s">
        <v>21</v>
      </c>
      <c r="D27" s="26">
        <v>916787</v>
      </c>
      <c r="E27" s="27"/>
      <c r="F27" s="27"/>
      <c r="G27" s="27"/>
      <c r="H27" s="26">
        <f t="shared" si="0"/>
        <v>916787</v>
      </c>
      <c r="I27" s="31">
        <f>H27*1.2</f>
        <v>1100144.3999999999</v>
      </c>
      <c r="K27" s="34">
        <f>352+13</f>
        <v>365</v>
      </c>
    </row>
    <row r="28" spans="1:11" s="25" customFormat="1" ht="89.25" x14ac:dyDescent="0.2">
      <c r="A28" s="12">
        <v>3</v>
      </c>
      <c r="B28" s="24" t="s">
        <v>22</v>
      </c>
      <c r="C28" s="24" t="s">
        <v>23</v>
      </c>
      <c r="D28" s="26">
        <v>1056810</v>
      </c>
      <c r="E28" s="27"/>
      <c r="F28" s="27"/>
      <c r="G28" s="27"/>
      <c r="H28" s="26">
        <f t="shared" si="0"/>
        <v>1056810</v>
      </c>
      <c r="I28" s="31">
        <f t="shared" ref="I28:I33" si="1">H28*1.2</f>
        <v>1268172</v>
      </c>
      <c r="K28" s="34">
        <f>316+27</f>
        <v>343</v>
      </c>
    </row>
    <row r="29" spans="1:11" s="25" customFormat="1" ht="89.25" x14ac:dyDescent="0.2">
      <c r="A29" s="12">
        <v>4</v>
      </c>
      <c r="B29" s="24" t="s">
        <v>24</v>
      </c>
      <c r="C29" s="24" t="s">
        <v>25</v>
      </c>
      <c r="D29" s="26">
        <v>1606796</v>
      </c>
      <c r="E29" s="27"/>
      <c r="F29" s="27"/>
      <c r="G29" s="27"/>
      <c r="H29" s="26">
        <f t="shared" si="0"/>
        <v>1606796</v>
      </c>
      <c r="I29" s="31">
        <f t="shared" si="1"/>
        <v>1928155.2</v>
      </c>
      <c r="K29" s="34">
        <f>309+26</f>
        <v>335</v>
      </c>
    </row>
    <row r="30" spans="1:11" s="25" customFormat="1" ht="76.5" x14ac:dyDescent="0.2">
      <c r="A30" s="12">
        <v>5</v>
      </c>
      <c r="B30" s="24" t="s">
        <v>26</v>
      </c>
      <c r="C30" s="24" t="s">
        <v>27</v>
      </c>
      <c r="D30" s="26">
        <v>304154</v>
      </c>
      <c r="E30" s="27"/>
      <c r="F30" s="27"/>
      <c r="G30" s="27"/>
      <c r="H30" s="26">
        <f t="shared" si="0"/>
        <v>304154</v>
      </c>
      <c r="I30" s="31">
        <f t="shared" si="1"/>
        <v>364984.8</v>
      </c>
      <c r="K30" s="34">
        <f>27</f>
        <v>27</v>
      </c>
    </row>
    <row r="31" spans="1:11" s="25" customFormat="1" ht="76.5" x14ac:dyDescent="0.2">
      <c r="A31" s="12">
        <v>6</v>
      </c>
      <c r="B31" s="24" t="s">
        <v>28</v>
      </c>
      <c r="C31" s="24" t="s">
        <v>29</v>
      </c>
      <c r="D31" s="26">
        <v>261272</v>
      </c>
      <c r="E31" s="27"/>
      <c r="F31" s="27"/>
      <c r="G31" s="27"/>
      <c r="H31" s="26">
        <f t="shared" si="0"/>
        <v>261272</v>
      </c>
      <c r="I31" s="31">
        <f t="shared" si="1"/>
        <v>313526.39999999997</v>
      </c>
      <c r="K31" s="34">
        <f>15</f>
        <v>15</v>
      </c>
    </row>
    <row r="32" spans="1:11" s="25" customFormat="1" ht="51" x14ac:dyDescent="0.2">
      <c r="A32" s="12">
        <v>7</v>
      </c>
      <c r="B32" s="24" t="s">
        <v>30</v>
      </c>
      <c r="C32" s="24" t="s">
        <v>31</v>
      </c>
      <c r="D32" s="26">
        <v>108240</v>
      </c>
      <c r="E32" s="27"/>
      <c r="F32" s="27"/>
      <c r="G32" s="27"/>
      <c r="H32" s="26">
        <f t="shared" si="0"/>
        <v>108240</v>
      </c>
      <c r="I32" s="31">
        <f t="shared" si="1"/>
        <v>129888</v>
      </c>
      <c r="K32" s="34">
        <f>7</f>
        <v>7</v>
      </c>
    </row>
    <row r="33" spans="1:11" s="25" customFormat="1" ht="38.25" x14ac:dyDescent="0.2">
      <c r="A33" s="12">
        <v>8</v>
      </c>
      <c r="B33" s="24" t="s">
        <v>32</v>
      </c>
      <c r="C33" s="24" t="s">
        <v>33</v>
      </c>
      <c r="D33" s="26">
        <v>106678</v>
      </c>
      <c r="E33" s="27"/>
      <c r="F33" s="27"/>
      <c r="G33" s="27"/>
      <c r="H33" s="26">
        <f t="shared" si="0"/>
        <v>106678</v>
      </c>
      <c r="I33" s="31">
        <f t="shared" si="1"/>
        <v>128013.59999999999</v>
      </c>
      <c r="K33" s="34">
        <f>6</f>
        <v>6</v>
      </c>
    </row>
    <row r="34" spans="1:11" ht="27.95" customHeight="1" x14ac:dyDescent="0.2">
      <c r="A34" s="22"/>
      <c r="B34" s="38" t="s">
        <v>34</v>
      </c>
      <c r="C34" s="39"/>
      <c r="D34" s="28">
        <f>SUM(D26:D33)</f>
        <v>5766993</v>
      </c>
      <c r="E34" s="29"/>
      <c r="F34" s="29"/>
      <c r="G34" s="29"/>
      <c r="H34" s="28">
        <f t="shared" si="0"/>
        <v>5766993</v>
      </c>
      <c r="K34" s="35">
        <f>SUM(K26:K33)</f>
        <v>1425</v>
      </c>
    </row>
    <row r="35" spans="1:11" x14ac:dyDescent="0.2">
      <c r="A35" s="36" t="s">
        <v>35</v>
      </c>
      <c r="B35" s="37"/>
      <c r="C35" s="37"/>
      <c r="D35" s="37"/>
      <c r="E35" s="37"/>
      <c r="F35" s="37"/>
      <c r="G35" s="37"/>
      <c r="H35" s="37"/>
    </row>
    <row r="36" spans="1:11" x14ac:dyDescent="0.2">
      <c r="A36" s="22"/>
      <c r="B36" s="38" t="s">
        <v>36</v>
      </c>
      <c r="C36" s="39"/>
      <c r="D36" s="28">
        <f>D26+D27+D28+D29+D30+D31+D32+D33</f>
        <v>5766993</v>
      </c>
      <c r="E36" s="29"/>
      <c r="F36" s="29"/>
      <c r="G36" s="29"/>
      <c r="H36" s="28">
        <f>D36</f>
        <v>5766993</v>
      </c>
    </row>
    <row r="37" spans="1:11" x14ac:dyDescent="0.2">
      <c r="A37" s="36" t="s">
        <v>37</v>
      </c>
      <c r="B37" s="37"/>
      <c r="C37" s="37"/>
      <c r="D37" s="37"/>
      <c r="E37" s="37"/>
      <c r="F37" s="37"/>
      <c r="G37" s="37"/>
      <c r="H37" s="37"/>
    </row>
    <row r="38" spans="1:11" x14ac:dyDescent="0.2">
      <c r="A38" s="22"/>
      <c r="B38" s="38" t="s">
        <v>38</v>
      </c>
      <c r="C38" s="39"/>
      <c r="D38" s="28">
        <f>D36</f>
        <v>5766993</v>
      </c>
      <c r="E38" s="29"/>
      <c r="F38" s="29"/>
      <c r="G38" s="29"/>
      <c r="H38" s="28">
        <f>D38</f>
        <v>5766993</v>
      </c>
    </row>
    <row r="39" spans="1:11" x14ac:dyDescent="0.2">
      <c r="A39" s="36" t="s">
        <v>39</v>
      </c>
      <c r="B39" s="37"/>
      <c r="C39" s="37"/>
      <c r="D39" s="37"/>
      <c r="E39" s="37"/>
      <c r="F39" s="37"/>
      <c r="G39" s="37"/>
      <c r="H39" s="37"/>
    </row>
    <row r="40" spans="1:11" x14ac:dyDescent="0.2">
      <c r="A40" s="22"/>
      <c r="B40" s="38" t="s">
        <v>40</v>
      </c>
      <c r="C40" s="39"/>
      <c r="D40" s="28">
        <f>D38</f>
        <v>5766993</v>
      </c>
      <c r="E40" s="29"/>
      <c r="F40" s="29"/>
      <c r="G40" s="29"/>
      <c r="H40" s="28">
        <f>D40</f>
        <v>5766993</v>
      </c>
    </row>
    <row r="41" spans="1:11" x14ac:dyDescent="0.2">
      <c r="A41" s="36" t="s">
        <v>41</v>
      </c>
      <c r="B41" s="37"/>
      <c r="C41" s="37"/>
      <c r="D41" s="37"/>
      <c r="E41" s="37"/>
      <c r="F41" s="37"/>
      <c r="G41" s="37"/>
      <c r="H41" s="37"/>
    </row>
    <row r="42" spans="1:11" x14ac:dyDescent="0.2">
      <c r="A42" s="22"/>
      <c r="B42" s="38" t="s">
        <v>42</v>
      </c>
      <c r="C42" s="39"/>
      <c r="D42" s="28">
        <f>D40</f>
        <v>5766993</v>
      </c>
      <c r="E42" s="29"/>
      <c r="F42" s="29"/>
      <c r="G42" s="29"/>
      <c r="H42" s="28">
        <f>D42</f>
        <v>5766993</v>
      </c>
    </row>
    <row r="43" spans="1:11" x14ac:dyDescent="0.2">
      <c r="A43" s="36" t="s">
        <v>43</v>
      </c>
      <c r="B43" s="37"/>
      <c r="C43" s="37"/>
      <c r="D43" s="37"/>
      <c r="E43" s="37"/>
      <c r="F43" s="37"/>
      <c r="G43" s="37"/>
      <c r="H43" s="37"/>
    </row>
    <row r="44" spans="1:11" x14ac:dyDescent="0.2">
      <c r="A44" s="22"/>
      <c r="B44" s="38" t="s">
        <v>44</v>
      </c>
      <c r="C44" s="39"/>
      <c r="D44" s="28">
        <f>D42</f>
        <v>5766993</v>
      </c>
      <c r="E44" s="29"/>
      <c r="F44" s="29"/>
      <c r="G44" s="29"/>
      <c r="H44" s="28">
        <f>D44</f>
        <v>5766993</v>
      </c>
    </row>
    <row r="45" spans="1:11" x14ac:dyDescent="0.2">
      <c r="A45" s="36" t="s">
        <v>45</v>
      </c>
      <c r="B45" s="37"/>
      <c r="C45" s="37"/>
      <c r="D45" s="37"/>
      <c r="E45" s="37"/>
      <c r="F45" s="37"/>
      <c r="G45" s="37"/>
      <c r="H45" s="37"/>
    </row>
    <row r="46" spans="1:11" x14ac:dyDescent="0.2">
      <c r="A46" s="20">
        <v>9</v>
      </c>
      <c r="B46" s="23"/>
      <c r="C46" s="21" t="s">
        <v>46</v>
      </c>
      <c r="D46" s="28">
        <f>D44*0.2</f>
        <v>1153398.6000000001</v>
      </c>
      <c r="E46" s="29"/>
      <c r="F46" s="29"/>
      <c r="G46" s="29"/>
      <c r="H46" s="28">
        <f>D46</f>
        <v>1153398.6000000001</v>
      </c>
    </row>
    <row r="47" spans="1:11" x14ac:dyDescent="0.2">
      <c r="A47" s="22"/>
      <c r="B47" s="38" t="s">
        <v>47</v>
      </c>
      <c r="C47" s="39"/>
      <c r="D47" s="28">
        <f>D46</f>
        <v>1153398.6000000001</v>
      </c>
      <c r="E47" s="29"/>
      <c r="F47" s="29"/>
      <c r="G47" s="29"/>
      <c r="H47" s="28">
        <f>D47</f>
        <v>1153398.6000000001</v>
      </c>
    </row>
    <row r="48" spans="1:11" x14ac:dyDescent="0.2">
      <c r="A48" s="22"/>
      <c r="B48" s="38" t="s">
        <v>48</v>
      </c>
      <c r="C48" s="39"/>
      <c r="D48" s="28">
        <f>D44+D47</f>
        <v>6920391.5999999996</v>
      </c>
      <c r="E48" s="29"/>
      <c r="F48" s="29"/>
      <c r="G48" s="29"/>
      <c r="H48" s="28">
        <f>H44+H47</f>
        <v>6920391.5999999996</v>
      </c>
      <c r="I48" s="30">
        <f>SUM(I26:I47)</f>
        <v>6920391.5999999996</v>
      </c>
    </row>
  </sheetData>
  <mergeCells count="27">
    <mergeCell ref="C2:G2"/>
    <mergeCell ref="C8:G8"/>
    <mergeCell ref="C15:G15"/>
    <mergeCell ref="A25:H25"/>
    <mergeCell ref="B34:C34"/>
    <mergeCell ref="A20:A23"/>
    <mergeCell ref="B20:B23"/>
    <mergeCell ref="C20:C23"/>
    <mergeCell ref="D20:G20"/>
    <mergeCell ref="H20:H23"/>
    <mergeCell ref="D21:D23"/>
    <mergeCell ref="E21:E23"/>
    <mergeCell ref="F21:F23"/>
    <mergeCell ref="G21:G23"/>
    <mergeCell ref="A35:H35"/>
    <mergeCell ref="B36:C36"/>
    <mergeCell ref="A37:H37"/>
    <mergeCell ref="B38:C38"/>
    <mergeCell ref="A39:H39"/>
    <mergeCell ref="A45:H45"/>
    <mergeCell ref="B47:C47"/>
    <mergeCell ref="B48:C48"/>
    <mergeCell ref="B40:C40"/>
    <mergeCell ref="A41:H41"/>
    <mergeCell ref="B42:C42"/>
    <mergeCell ref="A43:H43"/>
    <mergeCell ref="B44:C44"/>
  </mergeCells>
  <pageMargins left="0.42" right="0.25" top="0.5" bottom="0.52" header="0.3" footer="0.3"/>
  <pageSetup paperSize="9" scale="69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Сводный сметный расчет</vt:lpstr>
      <vt:lpstr>'Сводный сметный расчет'!Print_Titles</vt:lpstr>
      <vt:lpstr>'Сводный сметный расчет'!Заголовки_для_печати</vt:lpstr>
      <vt:lpstr>'Сводный сметный расчет'!Область_печати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2021-01-28T05:01:56Z</cp:lastPrinted>
  <dcterms:created xsi:type="dcterms:W3CDTF">2002-03-25T05:35:56Z</dcterms:created>
  <dcterms:modified xsi:type="dcterms:W3CDTF">2021-01-28T05:06:24Z</dcterms:modified>
</cp:coreProperties>
</file>