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общая\Волкова Е.В\Закупки по 223-ФЗ\2022\Запрос предложений\Задвижка_штурвал_СМСП\"/>
    </mc:Choice>
  </mc:AlternateContent>
  <xr:revisionPtr revIDLastSave="0" documentId="13_ncr:1_{1AEEDFAD-A5B6-4726-976A-3CA90F6EB3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счет цены" sheetId="2" r:id="rId1"/>
  </sheets>
  <definedNames>
    <definedName name="_xlnm.Print_Area" localSheetId="0">'Расчет цены'!$A$1:$R$26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5" i="2" l="1"/>
  <c r="L11" i="2" l="1"/>
  <c r="M11" i="2" s="1"/>
  <c r="N11" i="2" s="1"/>
  <c r="O11" i="2"/>
  <c r="P11" i="2" s="1"/>
  <c r="Q11" i="2" s="1"/>
  <c r="R11" i="2" s="1"/>
  <c r="L12" i="2"/>
  <c r="M12" i="2" s="1"/>
  <c r="N12" i="2" s="1"/>
  <c r="O12" i="2"/>
  <c r="P12" i="2" s="1"/>
  <c r="Q12" i="2" s="1"/>
  <c r="R12" i="2" s="1"/>
  <c r="L13" i="2"/>
  <c r="M13" i="2" s="1"/>
  <c r="N13" i="2" s="1"/>
  <c r="O13" i="2"/>
  <c r="P13" i="2" s="1"/>
  <c r="Q13" i="2" s="1"/>
  <c r="R13" i="2" s="1"/>
  <c r="L14" i="2"/>
  <c r="M14" i="2" s="1"/>
  <c r="N14" i="2" s="1"/>
  <c r="O14" i="2"/>
  <c r="P14" i="2" s="1"/>
  <c r="Q14" i="2" s="1"/>
  <c r="R14" i="2" s="1"/>
  <c r="L9" i="2" l="1"/>
  <c r="M9" i="2" s="1"/>
  <c r="N9" i="2" s="1"/>
  <c r="O9" i="2"/>
  <c r="P9" i="2" s="1"/>
  <c r="Q9" i="2" s="1"/>
  <c r="R9" i="2" s="1"/>
  <c r="L10" i="2"/>
  <c r="M10" i="2" s="1"/>
  <c r="N10" i="2" s="1"/>
  <c r="O10" i="2"/>
  <c r="P10" i="2" s="1"/>
  <c r="Q10" i="2" s="1"/>
  <c r="R10" i="2" s="1"/>
  <c r="L19" i="2" l="1"/>
</calcChain>
</file>

<file path=xl/sharedStrings.xml><?xml version="1.0" encoding="utf-8"?>
<sst xmlns="http://schemas.openxmlformats.org/spreadsheetml/2006/main" count="45" uniqueCount="38">
  <si>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</si>
  <si>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</si>
  <si>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</si>
  <si>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</si>
  <si>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</si>
  <si>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</si>
  <si>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</si>
  <si>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</si>
  <si>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</si>
  <si>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</si>
  <si>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</si>
  <si>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</si>
  <si>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</si>
  <si>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</si>
  <si>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</si>
  <si>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</si>
  <si>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</si>
  <si>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</si>
  <si>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</si>
  <si>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</si>
  <si>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</si>
  <si>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</si>
  <si>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</si>
  <si>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</si>
  <si>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</si>
  <si>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 xml:space="preserve">Поставка задвижек чугунных фланцевых полнопроходных с невыдвижным шпинделем и обрезиненным клином со штурвалом </t>
  </si>
  <si>
    <t>шт</t>
  </si>
  <si>
    <t>Задвижка DN 50 мм</t>
  </si>
  <si>
    <t>Штурвал  для задвижки DN 50 мм</t>
  </si>
  <si>
    <t>Задвижка DN 100 мм</t>
  </si>
  <si>
    <t>Штурвал  для задвижки DN 100 мм</t>
  </si>
  <si>
    <t>Задвижка DN 150 мм</t>
  </si>
  <si>
    <t>Штурвал  для задвижки DN 150мм</t>
  </si>
  <si>
    <t>Поставщик №1 исх.№ 132 от 10.06.22г.</t>
  </si>
  <si>
    <t>Поставщик № 2 исх. 55 от 05.06.22г.</t>
  </si>
  <si>
    <t>Поставщик №3  исх. № K22-006835 от 18.05.22г.</t>
  </si>
  <si>
    <t>Дата 17.06.2022г.</t>
  </si>
  <si>
    <t>Исполнитель:                            Волкова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</si>
</sst>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5">
    <xf numFmtId="0" fontId="0" fillId="0" borderId="0" xfId="0"/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 readingOrder="1"/>
      <protection locked="0"/>
    </xf>
    <xf numFmtId="49" fontId="20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10" fillId="0" borderId="0" xfId="0" applyFont="1" applyAlignment="1">
      <alignment horizontal="center" wrapText="1"/>
    </xf>
    <xf numFmtId="167" fontId="7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4">
    <cellStyle name="Excel Built-in Normal" xfId="1" xr:uid="{00000000-0005-0000-0000-000000000000}"/>
    <cellStyle name="Обычный" xfId="0" builtinId="0"/>
    <cellStyle name="Обычный 3" xfId="2" xr:uid="{00000000-0005-0000-0000-000002000000}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jpg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1027" name="Picture 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72425" y="2828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40822</xdr:colOff>
      <xdr:row>7</xdr:row>
      <xdr:rowOff>1632858</xdr:rowOff>
    </xdr:from>
    <xdr:to>
      <xdr:col>14</xdr:col>
      <xdr:colOff>1360716</xdr:colOff>
      <xdr:row>7</xdr:row>
      <xdr:rowOff>1973036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0422" y="3385458"/>
          <a:ext cx="1319894" cy="340178"/>
        </a:xfrm>
        <a:prstGeom prst="rect">
          <a:avLst/>
        </a:prstGeom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1" name="Picture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96300" y="3152775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tabSelected="1" zoomScale="70" zoomScaleNormal="70" workbookViewId="0">
      <selection activeCell="C5" sqref="C5:Q5"/>
    </sheetView>
  </sheetViews>
  <sheetFormatPr defaultColWidth="9.140625" defaultRowHeight="12.75" x14ac:dyDescent="0.2"/>
  <cols>
    <col min="1" max="1" width="4.7109375" style="1" customWidth="1"/>
    <col min="2" max="2" width="26.28515625" style="43" customWidth="1"/>
    <col min="3" max="3" width="5.85546875" style="1" customWidth="1"/>
    <col min="4" max="4" width="6.85546875" style="1" customWidth="1"/>
    <col min="5" max="5" width="10" style="1" customWidth="1"/>
    <col min="6" max="6" width="9.85546875" style="1" customWidth="1"/>
    <col min="7" max="7" width="11.7109375" style="1" customWidth="1"/>
    <col min="8" max="10" width="11.7109375" style="1" hidden="1" customWidth="1"/>
    <col min="11" max="11" width="11.42578125" style="1" hidden="1" customWidth="1"/>
    <col min="12" max="12" width="18.85546875" style="1" customWidth="1"/>
    <col min="13" max="13" width="17" style="1" customWidth="1"/>
    <col min="14" max="14" width="14.28515625" style="47" customWidth="1"/>
    <col min="15" max="15" width="21" style="1" customWidth="1"/>
    <col min="16" max="16" width="11.85546875" style="1" customWidth="1"/>
    <col min="17" max="17" width="16.5703125" style="1" customWidth="1"/>
    <col min="18" max="18" width="14.42578125" style="1" customWidth="1"/>
    <col min="19" max="19" width="6.5703125" style="1" customWidth="1"/>
    <col min="20" max="20" width="4.28515625" style="1" customWidth="1"/>
    <col min="21" max="21" width="8.7109375" style="1" customWidth="1"/>
    <col min="22" max="16384" width="9.140625" style="1"/>
  </cols>
  <sheetData>
    <row r="1" spans="1:18" ht="2.25" customHeight="1" x14ac:dyDescent="0.2"/>
    <row r="2" spans="1:18" ht="63" hidden="1" customHeight="1" x14ac:dyDescent="0.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52.5" hidden="1" customHeight="1" x14ac:dyDescent="0.2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8" ht="29.25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102" t="s">
        <v>22</v>
      </c>
      <c r="N4" s="103"/>
      <c r="O4" s="103"/>
      <c r="P4" s="103"/>
      <c r="Q4" s="67"/>
      <c r="R4" s="67"/>
    </row>
    <row r="5" spans="1:18" ht="27" customHeight="1" x14ac:dyDescent="0.25">
      <c r="A5" s="67"/>
      <c r="B5" s="45"/>
      <c r="C5" s="104" t="s">
        <v>25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74"/>
    </row>
    <row r="6" spans="1:18" ht="32.25" customHeight="1" x14ac:dyDescent="0.2">
      <c r="A6" s="95" t="s">
        <v>16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18" ht="39" customHeight="1" x14ac:dyDescent="0.2">
      <c r="A7" s="96" t="s">
        <v>0</v>
      </c>
      <c r="B7" s="97" t="s">
        <v>14</v>
      </c>
      <c r="C7" s="98" t="s">
        <v>1</v>
      </c>
      <c r="D7" s="98" t="s">
        <v>2</v>
      </c>
      <c r="E7" s="84" t="s">
        <v>3</v>
      </c>
      <c r="F7" s="85"/>
      <c r="G7" s="100"/>
      <c r="H7" s="84" t="s">
        <v>9</v>
      </c>
      <c r="I7" s="85"/>
      <c r="J7" s="85"/>
      <c r="K7" s="86" t="s">
        <v>11</v>
      </c>
      <c r="L7" s="101" t="s">
        <v>17</v>
      </c>
      <c r="M7" s="101"/>
      <c r="N7" s="101"/>
      <c r="O7" s="80" t="s">
        <v>18</v>
      </c>
      <c r="P7" s="80"/>
      <c r="Q7" s="80"/>
      <c r="R7" s="80"/>
    </row>
    <row r="8" spans="1:18" ht="156" customHeight="1" x14ac:dyDescent="0.2">
      <c r="A8" s="96"/>
      <c r="B8" s="97"/>
      <c r="C8" s="99"/>
      <c r="D8" s="99"/>
      <c r="E8" s="39" t="s">
        <v>33</v>
      </c>
      <c r="F8" s="39" t="s">
        <v>34</v>
      </c>
      <c r="G8" s="39" t="s">
        <v>35</v>
      </c>
      <c r="H8" s="3" t="s">
        <v>10</v>
      </c>
      <c r="I8" s="3" t="s">
        <v>10</v>
      </c>
      <c r="J8" s="3" t="s">
        <v>10</v>
      </c>
      <c r="K8" s="87"/>
      <c r="L8" s="2" t="s">
        <v>12</v>
      </c>
      <c r="M8" s="2" t="s">
        <v>4</v>
      </c>
      <c r="N8" s="4" t="s">
        <v>5</v>
      </c>
      <c r="O8" s="23" t="s">
        <v>19</v>
      </c>
      <c r="P8" s="5" t="s">
        <v>6</v>
      </c>
      <c r="Q8" s="5" t="s">
        <v>7</v>
      </c>
      <c r="R8" s="46" t="s">
        <v>20</v>
      </c>
    </row>
    <row r="9" spans="1:18" s="66" customFormat="1" ht="40.5" customHeight="1" x14ac:dyDescent="0.2">
      <c r="A9" s="54">
        <v>1</v>
      </c>
      <c r="B9" s="55" t="s">
        <v>27</v>
      </c>
      <c r="C9" s="56" t="s">
        <v>26</v>
      </c>
      <c r="D9" s="57">
        <v>10</v>
      </c>
      <c r="E9" s="58">
        <v>15999.6</v>
      </c>
      <c r="F9" s="58">
        <v>15550</v>
      </c>
      <c r="G9" s="39">
        <v>15676.92</v>
      </c>
      <c r="H9" s="59"/>
      <c r="I9" s="59"/>
      <c r="J9" s="59"/>
      <c r="K9" s="60"/>
      <c r="L9" s="61">
        <f t="shared" ref="L9:L10" si="0">(E9+F9+G9)/3</f>
        <v>15742.173333333332</v>
      </c>
      <c r="M9" s="62">
        <f t="shared" ref="M9:M10" si="1">SQRT(((SUM((POWER(E9-L9,2)),(POWER(F9-L9,2)),(POWER(G9-L9,2)))/(COLUMNS(E9:G9)-1))))</f>
        <v>231.79417191407859</v>
      </c>
      <c r="N9" s="62">
        <f t="shared" ref="N9:N10" si="2">M9/L9*100</f>
        <v>1.4724407297896094</v>
      </c>
      <c r="O9" s="63">
        <f t="shared" ref="O9:O10" si="3">((D9/3)*(SUM(E9:G9)))</f>
        <v>157421.73333333334</v>
      </c>
      <c r="P9" s="64">
        <f t="shared" ref="P9:P10" si="4">O9/D9</f>
        <v>15742.173333333334</v>
      </c>
      <c r="Q9" s="63">
        <f t="shared" ref="Q9:Q10" si="5">ROUNDDOWN(P9,2)</f>
        <v>15742.17</v>
      </c>
      <c r="R9" s="65">
        <f t="shared" ref="R9:R10" si="6">Q9*D9</f>
        <v>157421.70000000001</v>
      </c>
    </row>
    <row r="10" spans="1:18" s="66" customFormat="1" ht="38.25" customHeight="1" x14ac:dyDescent="0.2">
      <c r="A10" s="54">
        <v>2</v>
      </c>
      <c r="B10" s="55" t="s">
        <v>28</v>
      </c>
      <c r="C10" s="56" t="s">
        <v>26</v>
      </c>
      <c r="D10" s="57">
        <v>10</v>
      </c>
      <c r="E10" s="58">
        <v>1692</v>
      </c>
      <c r="F10" s="39">
        <v>1600</v>
      </c>
      <c r="G10" s="39">
        <v>1694.28</v>
      </c>
      <c r="H10" s="59"/>
      <c r="I10" s="59"/>
      <c r="J10" s="59"/>
      <c r="K10" s="60"/>
      <c r="L10" s="61">
        <f t="shared" si="0"/>
        <v>1662.0933333333332</v>
      </c>
      <c r="M10" s="62">
        <f t="shared" si="1"/>
        <v>53.786486530850226</v>
      </c>
      <c r="N10" s="62">
        <f t="shared" si="2"/>
        <v>3.2360689650912238</v>
      </c>
      <c r="O10" s="63">
        <f t="shared" si="3"/>
        <v>16620.933333333334</v>
      </c>
      <c r="P10" s="64">
        <f t="shared" si="4"/>
        <v>1662.0933333333335</v>
      </c>
      <c r="Q10" s="63">
        <f t="shared" si="5"/>
        <v>1662.09</v>
      </c>
      <c r="R10" s="65">
        <f t="shared" si="6"/>
        <v>16620.899999999998</v>
      </c>
    </row>
    <row r="11" spans="1:18" s="66" customFormat="1" ht="38.25" customHeight="1" x14ac:dyDescent="0.2">
      <c r="A11" s="54">
        <v>3</v>
      </c>
      <c r="B11" s="55" t="s">
        <v>29</v>
      </c>
      <c r="C11" s="56" t="s">
        <v>26</v>
      </c>
      <c r="D11" s="57">
        <v>20</v>
      </c>
      <c r="E11" s="58">
        <v>18960</v>
      </c>
      <c r="F11" s="39">
        <v>18300</v>
      </c>
      <c r="G11" s="58">
        <v>18562.32</v>
      </c>
      <c r="H11" s="59"/>
      <c r="I11" s="59"/>
      <c r="J11" s="59"/>
      <c r="K11" s="60"/>
      <c r="L11" s="61">
        <f t="shared" ref="L11:L14" si="7">(E11+F11+G11)/3</f>
        <v>18607.439999999999</v>
      </c>
      <c r="M11" s="62">
        <f t="shared" ref="M11:M14" si="8">SQRT(((SUM((POWER(E11-L11,2)),(POWER(F11-L11,2)),(POWER(G11-L11,2)))/(COLUMNS(E11:G11)-1))))</f>
        <v>332.30537281241789</v>
      </c>
      <c r="N11" s="62">
        <f t="shared" ref="N11:N14" si="9">M11/L11*100</f>
        <v>1.7858736764026537</v>
      </c>
      <c r="O11" s="63">
        <f t="shared" ref="O11:O14" si="10">((D11/3)*(SUM(E11:G11)))</f>
        <v>372148.8</v>
      </c>
      <c r="P11" s="64">
        <f t="shared" ref="P11:P14" si="11">O11/D11</f>
        <v>18607.439999999999</v>
      </c>
      <c r="Q11" s="63">
        <f t="shared" ref="Q11:Q14" si="12">ROUNDDOWN(P11,2)</f>
        <v>18607.439999999999</v>
      </c>
      <c r="R11" s="65">
        <f t="shared" ref="R11:R14" si="13">Q11*D11</f>
        <v>372148.8</v>
      </c>
    </row>
    <row r="12" spans="1:18" s="66" customFormat="1" ht="38.25" customHeight="1" x14ac:dyDescent="0.2">
      <c r="A12" s="54">
        <v>4</v>
      </c>
      <c r="B12" s="55" t="s">
        <v>30</v>
      </c>
      <c r="C12" s="56" t="s">
        <v>26</v>
      </c>
      <c r="D12" s="57">
        <v>20</v>
      </c>
      <c r="E12" s="58">
        <v>3480</v>
      </c>
      <c r="F12" s="39">
        <v>3400</v>
      </c>
      <c r="G12" s="58">
        <v>3442.32</v>
      </c>
      <c r="H12" s="59"/>
      <c r="I12" s="59"/>
      <c r="J12" s="59"/>
      <c r="K12" s="60"/>
      <c r="L12" s="61">
        <f t="shared" si="7"/>
        <v>3440.7733333333331</v>
      </c>
      <c r="M12" s="62">
        <f t="shared" si="8"/>
        <v>40.02242038324686</v>
      </c>
      <c r="N12" s="75">
        <f t="shared" si="9"/>
        <v>1.1631809627074203</v>
      </c>
      <c r="O12" s="63">
        <f t="shared" si="10"/>
        <v>68815.466666666674</v>
      </c>
      <c r="P12" s="64">
        <f t="shared" si="11"/>
        <v>3440.7733333333335</v>
      </c>
      <c r="Q12" s="63">
        <f t="shared" si="12"/>
        <v>3440.77</v>
      </c>
      <c r="R12" s="65">
        <f t="shared" si="13"/>
        <v>68815.399999999994</v>
      </c>
    </row>
    <row r="13" spans="1:18" s="66" customFormat="1" ht="47.25" customHeight="1" x14ac:dyDescent="0.2">
      <c r="A13" s="54">
        <v>5</v>
      </c>
      <c r="B13" s="55" t="s">
        <v>31</v>
      </c>
      <c r="C13" s="56" t="s">
        <v>26</v>
      </c>
      <c r="D13" s="57">
        <v>10</v>
      </c>
      <c r="E13" s="58">
        <v>33720</v>
      </c>
      <c r="F13" s="39">
        <v>33500</v>
      </c>
      <c r="G13" s="58">
        <v>33560.28</v>
      </c>
      <c r="H13" s="59"/>
      <c r="I13" s="59"/>
      <c r="J13" s="59"/>
      <c r="K13" s="60"/>
      <c r="L13" s="61">
        <f t="shared" si="7"/>
        <v>33593.426666666666</v>
      </c>
      <c r="M13" s="62">
        <f t="shared" si="8"/>
        <v>113.68388686763561</v>
      </c>
      <c r="N13" s="62">
        <f t="shared" si="9"/>
        <v>0.33841110642171945</v>
      </c>
      <c r="O13" s="63">
        <f t="shared" si="10"/>
        <v>335934.26666666666</v>
      </c>
      <c r="P13" s="64">
        <f t="shared" si="11"/>
        <v>33593.426666666666</v>
      </c>
      <c r="Q13" s="63">
        <f t="shared" si="12"/>
        <v>33593.42</v>
      </c>
      <c r="R13" s="65">
        <f t="shared" si="13"/>
        <v>335934.19999999995</v>
      </c>
    </row>
    <row r="14" spans="1:18" s="66" customFormat="1" ht="37.5" customHeight="1" x14ac:dyDescent="0.2">
      <c r="A14" s="54">
        <v>6</v>
      </c>
      <c r="B14" s="55" t="s">
        <v>32</v>
      </c>
      <c r="C14" s="56" t="s">
        <v>26</v>
      </c>
      <c r="D14" s="57">
        <v>10</v>
      </c>
      <c r="E14" s="58">
        <v>4920</v>
      </c>
      <c r="F14" s="39">
        <v>4850</v>
      </c>
      <c r="G14" s="58">
        <v>4862.5200000000004</v>
      </c>
      <c r="H14" s="59"/>
      <c r="I14" s="59"/>
      <c r="J14" s="59"/>
      <c r="K14" s="60"/>
      <c r="L14" s="61">
        <f t="shared" si="7"/>
        <v>4877.5066666666671</v>
      </c>
      <c r="M14" s="62">
        <f t="shared" si="8"/>
        <v>37.328944980180282</v>
      </c>
      <c r="N14" s="62">
        <f t="shared" si="9"/>
        <v>0.76532842559272662</v>
      </c>
      <c r="O14" s="63">
        <f t="shared" si="10"/>
        <v>48775.066666666673</v>
      </c>
      <c r="P14" s="64">
        <f t="shared" si="11"/>
        <v>4877.5066666666671</v>
      </c>
      <c r="Q14" s="63">
        <f t="shared" si="12"/>
        <v>4877.5</v>
      </c>
      <c r="R14" s="65">
        <f t="shared" si="13"/>
        <v>48775</v>
      </c>
    </row>
    <row r="15" spans="1:18" ht="52.5" customHeight="1" x14ac:dyDescent="0.2">
      <c r="A15" s="13"/>
      <c r="B15" s="14"/>
      <c r="C15" s="15"/>
      <c r="D15" s="38"/>
      <c r="E15" s="16"/>
      <c r="F15" s="16"/>
      <c r="G15" s="16"/>
      <c r="H15" s="16"/>
      <c r="I15" s="16"/>
      <c r="J15" s="16"/>
      <c r="K15" s="17"/>
      <c r="L15" s="18"/>
      <c r="M15" s="19"/>
      <c r="N15" s="48"/>
      <c r="O15" s="88" t="s">
        <v>13</v>
      </c>
      <c r="P15" s="88"/>
      <c r="Q15" s="89"/>
      <c r="R15" s="22">
        <f>SUM(R9:R14)</f>
        <v>999716</v>
      </c>
    </row>
    <row r="16" spans="1:18" ht="21.75" customHeight="1" x14ac:dyDescent="0.2">
      <c r="A16" s="68"/>
      <c r="B16" s="73" t="s">
        <v>23</v>
      </c>
      <c r="C16" s="15"/>
      <c r="D16" s="92">
        <v>833096.67</v>
      </c>
      <c r="E16" s="93"/>
      <c r="F16" s="17"/>
      <c r="G16" s="17"/>
      <c r="H16" s="17"/>
      <c r="I16" s="17"/>
      <c r="J16" s="17"/>
      <c r="K16" s="17"/>
      <c r="L16" s="18"/>
      <c r="M16" s="69"/>
      <c r="N16" s="70"/>
      <c r="O16" s="71"/>
      <c r="P16" s="71"/>
      <c r="Q16" s="71"/>
      <c r="R16" s="72"/>
    </row>
    <row r="17" spans="1:18" s="6" customFormat="1" ht="15.75" customHeight="1" x14ac:dyDescent="0.2">
      <c r="A17" s="68"/>
      <c r="B17" s="14"/>
      <c r="C17" s="15"/>
      <c r="D17" s="38"/>
      <c r="E17" s="76"/>
      <c r="F17" s="17"/>
      <c r="G17" s="17"/>
      <c r="H17" s="17"/>
      <c r="I17" s="17"/>
      <c r="J17" s="17"/>
      <c r="K17" s="17"/>
      <c r="L17" s="18"/>
      <c r="M17" s="69"/>
      <c r="N17" s="70"/>
      <c r="O17" s="71"/>
      <c r="P17" s="71"/>
      <c r="Q17" s="71"/>
      <c r="R17" s="72"/>
    </row>
    <row r="18" spans="1:18" s="6" customFormat="1" ht="15" x14ac:dyDescent="0.2">
      <c r="A18" s="68"/>
      <c r="B18" s="73" t="s">
        <v>24</v>
      </c>
      <c r="C18" s="15"/>
      <c r="D18" s="92">
        <v>166619.32999999999</v>
      </c>
      <c r="E18" s="93"/>
      <c r="F18" s="17"/>
      <c r="G18" s="17"/>
      <c r="H18" s="17"/>
      <c r="I18" s="17"/>
      <c r="J18" s="17"/>
      <c r="K18" s="17"/>
      <c r="L18" s="18"/>
      <c r="M18" s="69"/>
      <c r="N18" s="70"/>
      <c r="O18" s="71"/>
      <c r="P18" s="71"/>
      <c r="Q18" s="71"/>
      <c r="R18" s="72"/>
    </row>
    <row r="19" spans="1:18" s="6" customFormat="1" ht="33" customHeight="1" x14ac:dyDescent="0.25">
      <c r="A19" s="81" t="s">
        <v>21</v>
      </c>
      <c r="B19" s="81"/>
      <c r="C19" s="81"/>
      <c r="D19" s="81"/>
      <c r="E19" s="81"/>
      <c r="F19" s="81"/>
      <c r="G19" s="81"/>
      <c r="H19" s="81"/>
      <c r="I19" s="81"/>
      <c r="J19" s="81"/>
      <c r="K19" s="25"/>
      <c r="L19" s="28">
        <f>R15</f>
        <v>999716</v>
      </c>
      <c r="M19" s="21" t="s">
        <v>8</v>
      </c>
      <c r="N19" s="49"/>
      <c r="O19" s="21"/>
      <c r="P19" s="21"/>
      <c r="Q19" s="21"/>
      <c r="R19" s="20"/>
    </row>
    <row r="20" spans="1:18" ht="46.5" customHeight="1" x14ac:dyDescent="0.2">
      <c r="A20" s="82" t="s">
        <v>15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1:18" s="6" customFormat="1" ht="15.75" x14ac:dyDescent="0.25">
      <c r="A21" s="12"/>
      <c r="B21" s="44"/>
      <c r="C21" s="30"/>
      <c r="D21" s="30"/>
      <c r="E21" s="30"/>
      <c r="F21" s="30"/>
      <c r="G21" s="31"/>
      <c r="H21" s="31"/>
      <c r="I21" s="31"/>
      <c r="J21" s="31"/>
      <c r="K21" s="31"/>
      <c r="L21" s="32"/>
      <c r="M21" s="30"/>
      <c r="N21" s="50"/>
      <c r="O21" s="8"/>
      <c r="P21" s="41"/>
      <c r="Q21" s="41"/>
      <c r="R21" s="41"/>
    </row>
    <row r="22" spans="1:18" ht="15.75" x14ac:dyDescent="0.25">
      <c r="A22" s="12"/>
      <c r="B22" s="91" t="s">
        <v>37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51"/>
      <c r="O22" s="26"/>
      <c r="P22" s="29"/>
      <c r="Q22" s="42"/>
      <c r="R22" s="6"/>
    </row>
    <row r="23" spans="1:18" ht="15.75" x14ac:dyDescent="0.25">
      <c r="A23" s="40"/>
      <c r="B23" s="33"/>
      <c r="C23" s="33"/>
      <c r="D23" s="30"/>
      <c r="E23" s="34"/>
      <c r="F23" s="35"/>
      <c r="G23" s="36"/>
      <c r="H23" s="36"/>
      <c r="I23" s="36"/>
      <c r="J23" s="36"/>
      <c r="K23" s="36"/>
      <c r="L23" s="37"/>
      <c r="M23" s="37"/>
      <c r="N23" s="52"/>
      <c r="O23" s="11"/>
      <c r="P23" s="29"/>
      <c r="Q23" s="42"/>
      <c r="R23" s="6"/>
    </row>
    <row r="24" spans="1:18" ht="15.75" x14ac:dyDescent="0.25">
      <c r="A24" s="40"/>
      <c r="B24" s="77" t="s">
        <v>36</v>
      </c>
      <c r="C24" s="77"/>
      <c r="D24" s="77"/>
      <c r="E24" s="77"/>
      <c r="F24" s="77"/>
      <c r="G24" s="36"/>
      <c r="H24" s="36"/>
      <c r="I24" s="36"/>
      <c r="J24" s="36"/>
      <c r="K24" s="36"/>
      <c r="L24" s="37"/>
      <c r="M24" s="37"/>
      <c r="N24" s="52"/>
      <c r="O24" s="11"/>
      <c r="P24" s="6"/>
      <c r="Q24" s="6"/>
      <c r="R24" s="6"/>
    </row>
    <row r="25" spans="1:18" ht="15.75" x14ac:dyDescent="0.25">
      <c r="A25" s="78"/>
      <c r="B25" s="78"/>
      <c r="C25" s="90"/>
      <c r="D25" s="90"/>
      <c r="E25" s="90"/>
      <c r="F25" s="90"/>
      <c r="L25" s="27"/>
      <c r="M25" s="7"/>
      <c r="N25" s="53"/>
      <c r="O25" s="7"/>
    </row>
    <row r="26" spans="1:18" ht="15.75" x14ac:dyDescent="0.25">
      <c r="A26" s="79"/>
      <c r="B26" s="79"/>
      <c r="C26" s="79"/>
      <c r="D26" s="8"/>
      <c r="E26" s="9"/>
      <c r="F26" s="10"/>
      <c r="G26" s="6"/>
      <c r="H26" s="6"/>
      <c r="I26" s="6"/>
      <c r="J26" s="6"/>
      <c r="K26" s="6"/>
      <c r="L26" s="24"/>
      <c r="M26" s="26"/>
      <c r="N26" s="51"/>
      <c r="O26" s="26"/>
      <c r="P26" s="6"/>
      <c r="Q26" s="6"/>
      <c r="R26" s="6"/>
    </row>
  </sheetData>
  <mergeCells count="23">
    <mergeCell ref="A2:R3"/>
    <mergeCell ref="A6:R6"/>
    <mergeCell ref="A7:A8"/>
    <mergeCell ref="B7:B8"/>
    <mergeCell ref="C7:C8"/>
    <mergeCell ref="D7:D8"/>
    <mergeCell ref="E7:G7"/>
    <mergeCell ref="L7:N7"/>
    <mergeCell ref="M4:P4"/>
    <mergeCell ref="C5:Q5"/>
    <mergeCell ref="B24:F24"/>
    <mergeCell ref="A25:B25"/>
    <mergeCell ref="A26:C26"/>
    <mergeCell ref="O7:R7"/>
    <mergeCell ref="A19:J19"/>
    <mergeCell ref="A20:R20"/>
    <mergeCell ref="H7:J7"/>
    <mergeCell ref="K7:K8"/>
    <mergeCell ref="O15:Q15"/>
    <mergeCell ref="C25:F25"/>
    <mergeCell ref="B22:M22"/>
    <mergeCell ref="D16:E16"/>
    <mergeCell ref="D18:E18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Волкова Екатерина Викторовна</cp:lastModifiedBy>
  <cp:lastPrinted>2022-07-11T08:35:34Z</cp:lastPrinted>
  <dcterms:created xsi:type="dcterms:W3CDTF">2014-01-15T18:15:09Z</dcterms:created>
  <dcterms:modified xsi:type="dcterms:W3CDTF">2022-07-12T04:33:15Z</dcterms:modified>
</cp:coreProperties>
</file>