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Электронный аукцион\Аренда погрузчика 2021\"/>
    </mc:Choice>
  </mc:AlternateContent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62913" refMode="R1C1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R10" i="2" s="1"/>
  <c r="L11" i="2" s="1"/>
  <c r="L9" i="2"/>
  <c r="M9" i="2" s="1"/>
  <c r="N9" i="2" s="1"/>
</calcChain>
</file>

<file path=xl/sharedStrings.xml><?xml version="1.0" encoding="utf-8"?>
<sst xmlns="http://schemas.openxmlformats.org/spreadsheetml/2006/main" count="37" uniqueCount="32">
  <si>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</si>
  <si>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</si>
  <si>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</si>
  <si>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</si>
  <si>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</si>
  <si>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</si>
  <si>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</si>
  <si>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</si>
  <si>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</si>
  <si>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</si>
  <si>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</si>
  <si>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</si>
  <si>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</si>
  <si>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</si>
  <si>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</si>
  <si>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</si>
  <si>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В результате проведенного расчета Н(М)ЦД договора составила:</t>
  </si>
  <si>
    <t xml:space="preserve">Приложение № 2 к информационной карте закупки </t>
  </si>
  <si>
    <t xml:space="preserve">Н(М)ЦД без НДС: </t>
  </si>
  <si>
    <t>Цена за единицу изм. с округлением (вниз) до сотых долей после запятой (евро)</t>
  </si>
  <si>
    <t>Цена за единицу изм. (евро)</t>
  </si>
  <si>
    <t>Н(М)ЦД договора с учетом округления цены за единицу (евро)</t>
  </si>
  <si>
    <t xml:space="preserve">НДС 20% </t>
  </si>
  <si>
    <t>Обоснование начальной (максимальной) цены договора (Н(М)ЦД)</t>
  </si>
  <si>
    <t>Оказание услуг по аренде фронтального погрузчика без экипажа</t>
  </si>
  <si>
    <t>машино-час</t>
  </si>
  <si>
    <t>руб.</t>
  </si>
  <si>
    <t>Исполнитель № 1 исх. б/н от 28.10.2020 г.</t>
  </si>
  <si>
    <t>Исполнитель № 2 исх.№4  от 27.10.2020г.</t>
  </si>
  <si>
    <t>Исполнитель № 3 исх. б\н  от  28.10.2020г.</t>
  </si>
  <si>
    <t>Исполнитель:                                                 Фоминых И.Г.</t>
  </si>
  <si>
    <t>Дата 13.11.2020г.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</si>
</sst>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3" fontId="9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49" fontId="19" fillId="2" borderId="1" xfId="3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90" zoomScaleNormal="90" workbookViewId="0">
      <selection activeCell="X8" sqref="X8"/>
    </sheetView>
  </sheetViews>
  <sheetFormatPr defaultColWidth="9.140625" defaultRowHeight="12.75" x14ac:dyDescent="0.2"/>
  <cols>
    <col min="1" max="1" width="2.7109375" style="2" customWidth="1"/>
    <col min="2" max="2" width="26.28515625" style="46" customWidth="1"/>
    <col min="3" max="3" width="5" style="2" customWidth="1"/>
    <col min="4" max="4" width="7.7109375" style="2" customWidth="1"/>
    <col min="5" max="5" width="12.7109375" style="2" customWidth="1"/>
    <col min="6" max="6" width="12.5703125" style="2" customWidth="1"/>
    <col min="7" max="7" width="13.28515625" style="2" customWidth="1"/>
    <col min="8" max="10" width="11.7109375" style="2" hidden="1" customWidth="1"/>
    <col min="11" max="11" width="1" style="2" hidden="1" customWidth="1"/>
    <col min="12" max="12" width="18.85546875" style="2" customWidth="1"/>
    <col min="13" max="13" width="17" style="2" customWidth="1"/>
    <col min="14" max="14" width="14.28515625" style="49" customWidth="1"/>
    <col min="15" max="15" width="21" style="2" customWidth="1"/>
    <col min="16" max="16" width="11.85546875" style="2" customWidth="1"/>
    <col min="17" max="17" width="16.5703125" style="2" customWidth="1"/>
    <col min="18" max="18" width="17.285156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52.5" hidden="1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36.7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85" t="s">
        <v>17</v>
      </c>
      <c r="O4" s="86"/>
      <c r="P4" s="86"/>
      <c r="Q4" s="86"/>
      <c r="R4" s="67"/>
    </row>
    <row r="5" spans="1:18" ht="32.25" customHeight="1" x14ac:dyDescent="0.25">
      <c r="A5" s="24"/>
      <c r="B5" s="87" t="s">
        <v>24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 ht="35.25" customHeight="1" x14ac:dyDescent="0.2">
      <c r="A6" s="76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27" customHeight="1" x14ac:dyDescent="0.2">
      <c r="A7" s="77" t="s">
        <v>0</v>
      </c>
      <c r="B7" s="78" t="s">
        <v>11</v>
      </c>
      <c r="C7" s="79" t="s">
        <v>1</v>
      </c>
      <c r="D7" s="79" t="s">
        <v>2</v>
      </c>
      <c r="E7" s="81" t="s">
        <v>3</v>
      </c>
      <c r="F7" s="82"/>
      <c r="G7" s="83"/>
      <c r="H7" s="81" t="s">
        <v>6</v>
      </c>
      <c r="I7" s="82"/>
      <c r="J7" s="82"/>
      <c r="K7" s="96" t="s">
        <v>8</v>
      </c>
      <c r="L7" s="84" t="s">
        <v>13</v>
      </c>
      <c r="M7" s="84"/>
      <c r="N7" s="84"/>
      <c r="O7" s="92" t="s">
        <v>14</v>
      </c>
      <c r="P7" s="92"/>
      <c r="Q7" s="92"/>
      <c r="R7" s="92"/>
    </row>
    <row r="8" spans="1:18" ht="156" customHeight="1" x14ac:dyDescent="0.2">
      <c r="A8" s="77"/>
      <c r="B8" s="78"/>
      <c r="C8" s="80"/>
      <c r="D8" s="80"/>
      <c r="E8" s="41" t="s">
        <v>27</v>
      </c>
      <c r="F8" s="41" t="s">
        <v>28</v>
      </c>
      <c r="G8" s="41" t="s">
        <v>29</v>
      </c>
      <c r="H8" s="4" t="s">
        <v>7</v>
      </c>
      <c r="I8" s="4" t="s">
        <v>7</v>
      </c>
      <c r="J8" s="4" t="s">
        <v>7</v>
      </c>
      <c r="K8" s="97"/>
      <c r="L8" s="3" t="s">
        <v>9</v>
      </c>
      <c r="M8" s="3" t="s">
        <v>4</v>
      </c>
      <c r="N8" s="5" t="s">
        <v>5</v>
      </c>
      <c r="O8" s="25" t="s">
        <v>15</v>
      </c>
      <c r="P8" s="71" t="s">
        <v>20</v>
      </c>
      <c r="Q8" s="71" t="s">
        <v>19</v>
      </c>
      <c r="R8" s="48" t="s">
        <v>21</v>
      </c>
    </row>
    <row r="9" spans="1:18" s="66" customFormat="1" ht="88.5" customHeight="1" x14ac:dyDescent="0.2">
      <c r="A9" s="57">
        <v>1</v>
      </c>
      <c r="B9" s="69" t="s">
        <v>24</v>
      </c>
      <c r="C9" s="73" t="s">
        <v>25</v>
      </c>
      <c r="D9" s="58">
        <v>2150</v>
      </c>
      <c r="E9" s="74">
        <v>1140</v>
      </c>
      <c r="F9" s="74">
        <v>1440</v>
      </c>
      <c r="G9" s="74">
        <v>1150</v>
      </c>
      <c r="H9" s="59"/>
      <c r="I9" s="59"/>
      <c r="J9" s="59"/>
      <c r="K9" s="60"/>
      <c r="L9" s="61">
        <f t="shared" ref="L9" si="0">(E9+F9+G9)/3</f>
        <v>1243.3333333333333</v>
      </c>
      <c r="M9" s="62">
        <f t="shared" ref="M9" si="1">SQRT(((SUM((POWER(E9-L9,2)),(POWER(F9-L9,2)),(POWER(G9-L9,2)))/(COLUMNS(E9:G9)-1))))</f>
        <v>170.39170558842744</v>
      </c>
      <c r="N9" s="62">
        <f t="shared" ref="N9" si="2">M9/L9*100</f>
        <v>13.704426722929822</v>
      </c>
      <c r="O9" s="63">
        <f t="shared" ref="O9" si="3">((D9/3)*(SUM(E9:G9)))</f>
        <v>2673166.6666666665</v>
      </c>
      <c r="P9" s="64">
        <f t="shared" ref="P9" si="4">O9/D9</f>
        <v>1243.3333333333333</v>
      </c>
      <c r="Q9" s="63">
        <f t="shared" ref="Q9" si="5">ROUNDDOWN(P9,2)</f>
        <v>1243.33</v>
      </c>
      <c r="R9" s="65">
        <f>Q9*D9</f>
        <v>2673159.5</v>
      </c>
    </row>
    <row r="10" spans="1:18" s="1" customFormat="1" ht="15" customHeight="1" x14ac:dyDescent="0.2">
      <c r="A10" s="14"/>
      <c r="B10" s="15"/>
      <c r="C10" s="16"/>
      <c r="D10" s="40"/>
      <c r="E10" s="17"/>
      <c r="F10" s="17"/>
      <c r="G10" s="17"/>
      <c r="H10" s="17"/>
      <c r="I10" s="17"/>
      <c r="J10" s="17"/>
      <c r="K10" s="18"/>
      <c r="L10" s="19"/>
      <c r="M10" s="20"/>
      <c r="N10" s="50"/>
      <c r="O10" s="98" t="s">
        <v>10</v>
      </c>
      <c r="P10" s="98"/>
      <c r="Q10" s="99"/>
      <c r="R10" s="23">
        <f>SUM(R9:R9)</f>
        <v>2673159.5</v>
      </c>
    </row>
    <row r="11" spans="1:18" s="6" customFormat="1" ht="35.25" customHeight="1" x14ac:dyDescent="0.25">
      <c r="A11" s="93" t="s">
        <v>16</v>
      </c>
      <c r="B11" s="93"/>
      <c r="C11" s="93"/>
      <c r="D11" s="93"/>
      <c r="E11" s="93"/>
      <c r="F11" s="93"/>
      <c r="G11" s="93"/>
      <c r="H11" s="93"/>
      <c r="I11" s="93"/>
      <c r="J11" s="93"/>
      <c r="K11" s="27"/>
      <c r="L11" s="30">
        <f>R10</f>
        <v>2673159.5</v>
      </c>
      <c r="M11" s="22" t="s">
        <v>26</v>
      </c>
      <c r="N11" s="51"/>
      <c r="O11" s="22"/>
      <c r="P11" s="22"/>
      <c r="Q11" s="22"/>
      <c r="R11" s="21"/>
    </row>
    <row r="12" spans="1:18" s="6" customFormat="1" ht="35.25" customHeight="1" x14ac:dyDescent="0.25">
      <c r="A12" s="68"/>
      <c r="B12" s="68" t="s">
        <v>18</v>
      </c>
      <c r="C12" s="68"/>
      <c r="D12" s="68"/>
      <c r="E12" s="70"/>
      <c r="F12" s="68"/>
      <c r="G12" s="68"/>
      <c r="H12" s="68"/>
      <c r="I12" s="68"/>
      <c r="J12" s="68"/>
      <c r="K12" s="27"/>
      <c r="L12" s="30">
        <v>2227632.92</v>
      </c>
      <c r="M12" s="22" t="s">
        <v>26</v>
      </c>
      <c r="N12" s="51"/>
      <c r="O12" s="22"/>
      <c r="P12" s="22"/>
      <c r="Q12" s="22"/>
      <c r="R12" s="21"/>
    </row>
    <row r="13" spans="1:18" s="6" customFormat="1" ht="35.25" customHeight="1" x14ac:dyDescent="0.25">
      <c r="A13" s="72"/>
      <c r="B13" s="72" t="s">
        <v>22</v>
      </c>
      <c r="C13" s="72"/>
      <c r="D13" s="72"/>
      <c r="E13" s="70"/>
      <c r="F13" s="72"/>
      <c r="G13" s="72"/>
      <c r="H13" s="72"/>
      <c r="I13" s="72"/>
      <c r="J13" s="72"/>
      <c r="K13" s="27"/>
      <c r="L13" s="30">
        <v>445526.58</v>
      </c>
      <c r="M13" s="22" t="s">
        <v>26</v>
      </c>
      <c r="N13" s="51"/>
      <c r="O13" s="22"/>
      <c r="P13" s="22"/>
      <c r="Q13" s="22"/>
      <c r="R13" s="21"/>
    </row>
    <row r="14" spans="1:18" ht="52.5" customHeight="1" x14ac:dyDescent="0.2">
      <c r="A14" s="94" t="s">
        <v>12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ht="35.25" customHeight="1" x14ac:dyDescent="0.2">
      <c r="A15" s="43"/>
      <c r="B15" s="94" t="s">
        <v>30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52"/>
      <c r="O15" s="43"/>
      <c r="P15" s="43"/>
      <c r="Q15" s="43"/>
      <c r="R15" s="43"/>
    </row>
    <row r="16" spans="1:18" ht="9" customHeight="1" x14ac:dyDescent="0.25">
      <c r="A16" s="13"/>
      <c r="B16" s="47"/>
      <c r="C16" s="32"/>
      <c r="D16" s="32"/>
      <c r="E16" s="32"/>
      <c r="F16" s="32"/>
      <c r="G16" s="33"/>
      <c r="H16" s="33"/>
      <c r="I16" s="33"/>
      <c r="J16" s="33"/>
      <c r="K16" s="33"/>
      <c r="L16" s="34"/>
      <c r="M16" s="32"/>
      <c r="N16" s="53"/>
      <c r="O16" s="9"/>
      <c r="P16" s="44"/>
      <c r="Q16" s="44"/>
      <c r="R16" s="44"/>
    </row>
    <row r="17" spans="1:17" s="7" customFormat="1" ht="15.75" x14ac:dyDescent="0.25">
      <c r="A17" s="42"/>
      <c r="B17" s="35"/>
      <c r="C17" s="35"/>
      <c r="D17" s="32"/>
      <c r="E17" s="36"/>
      <c r="F17" s="37"/>
      <c r="G17" s="38"/>
      <c r="H17" s="38"/>
      <c r="I17" s="38"/>
      <c r="J17" s="38"/>
      <c r="K17" s="38"/>
      <c r="L17" s="39"/>
      <c r="M17" s="39"/>
      <c r="N17" s="55"/>
      <c r="O17" s="12"/>
      <c r="P17" s="31"/>
      <c r="Q17" s="45"/>
    </row>
    <row r="18" spans="1:17" s="7" customFormat="1" ht="33" customHeight="1" x14ac:dyDescent="0.25">
      <c r="A18" s="42"/>
      <c r="B18" s="89" t="s">
        <v>31</v>
      </c>
      <c r="C18" s="89"/>
      <c r="D18" s="89"/>
      <c r="E18" s="89"/>
      <c r="F18" s="89"/>
      <c r="G18" s="38"/>
      <c r="H18" s="38"/>
      <c r="I18" s="38"/>
      <c r="J18" s="38"/>
      <c r="K18" s="38"/>
      <c r="L18" s="39"/>
      <c r="M18" s="39"/>
      <c r="N18" s="55"/>
      <c r="O18" s="12"/>
    </row>
    <row r="19" spans="1:17" ht="19.5" customHeight="1" x14ac:dyDescent="0.25">
      <c r="A19" s="90"/>
      <c r="B19" s="90"/>
      <c r="C19" s="100"/>
      <c r="D19" s="100"/>
      <c r="E19" s="100"/>
      <c r="F19" s="100"/>
      <c r="L19" s="29"/>
      <c r="M19" s="8"/>
      <c r="N19" s="56"/>
      <c r="O19" s="8"/>
    </row>
    <row r="20" spans="1:17" s="7" customFormat="1" ht="15.75" x14ac:dyDescent="0.25">
      <c r="A20" s="91"/>
      <c r="B20" s="91"/>
      <c r="C20" s="91"/>
      <c r="D20" s="9"/>
      <c r="E20" s="10"/>
      <c r="F20" s="11"/>
      <c r="L20" s="26"/>
      <c r="M20" s="28"/>
      <c r="N20" s="54"/>
      <c r="O20" s="28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2020-11-13T09:59:40Z</cp:lastPrinted>
  <dcterms:created xsi:type="dcterms:W3CDTF">2014-01-15T18:15:09Z</dcterms:created>
  <dcterms:modified xsi:type="dcterms:W3CDTF">2020-11-24T11:22:59Z</dcterms:modified>
</cp:coreProperties>
</file>