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Зап.части\ЗИЛ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цены'!$A$1:$R$64</definedName>
    <definedName name="_xlnm.Print_Area" localSheetId="1">'Расчет цены (2)'!$A$1:$R$29</definedName>
  </definedNames>
  <calcPr calcId="162913" refMode="R1C1"/>
</workbook>
</file>

<file path=xl/calcChain.xml><?xml version="1.0" encoding="utf-8"?>
<calcChain xmlns="http://schemas.openxmlformats.org/spreadsheetml/2006/main">
  <c r="O43" i="2" l="1"/>
  <c r="P43" i="2" s="1"/>
  <c r="Q43" i="2" s="1"/>
  <c r="R43" i="2" s="1"/>
  <c r="L43" i="2"/>
  <c r="M43" i="2" s="1"/>
  <c r="N43" i="2" s="1"/>
  <c r="O42" i="2"/>
  <c r="P42" i="2" s="1"/>
  <c r="Q42" i="2" s="1"/>
  <c r="R42" i="2" s="1"/>
  <c r="L42" i="2"/>
  <c r="M42" i="2" s="1"/>
  <c r="N42" i="2" s="1"/>
  <c r="O41" i="2"/>
  <c r="P41" i="2" s="1"/>
  <c r="Q41" i="2" s="1"/>
  <c r="R41" i="2" s="1"/>
  <c r="L41" i="2"/>
  <c r="M41" i="2" s="1"/>
  <c r="N41" i="2" s="1"/>
  <c r="O40" i="2"/>
  <c r="P40" i="2" s="1"/>
  <c r="Q40" i="2" s="1"/>
  <c r="R40" i="2" s="1"/>
  <c r="L40" i="2"/>
  <c r="M40" i="2" s="1"/>
  <c r="N40" i="2" s="1"/>
  <c r="O39" i="2"/>
  <c r="P39" i="2" s="1"/>
  <c r="Q39" i="2" s="1"/>
  <c r="R39" i="2" s="1"/>
  <c r="L39" i="2"/>
  <c r="M39" i="2" s="1"/>
  <c r="N39" i="2" s="1"/>
  <c r="O38" i="2"/>
  <c r="P38" i="2" s="1"/>
  <c r="Q38" i="2" s="1"/>
  <c r="R38" i="2" s="1"/>
  <c r="L38" i="2"/>
  <c r="M38" i="2" s="1"/>
  <c r="N38" i="2" s="1"/>
  <c r="O37" i="2"/>
  <c r="P37" i="2" s="1"/>
  <c r="Q37" i="2" s="1"/>
  <c r="R37" i="2" s="1"/>
  <c r="L37" i="2"/>
  <c r="M37" i="2" s="1"/>
  <c r="N37" i="2" s="1"/>
  <c r="O36" i="2"/>
  <c r="P36" i="2" s="1"/>
  <c r="Q36" i="2" s="1"/>
  <c r="R36" i="2" s="1"/>
  <c r="L36" i="2"/>
  <c r="M36" i="2" s="1"/>
  <c r="N36" i="2" s="1"/>
  <c r="O35" i="2"/>
  <c r="P35" i="2" s="1"/>
  <c r="Q35" i="2" s="1"/>
  <c r="R35" i="2" s="1"/>
  <c r="L35" i="2"/>
  <c r="M35" i="2" s="1"/>
  <c r="N35" i="2" s="1"/>
  <c r="O34" i="2"/>
  <c r="P34" i="2" s="1"/>
  <c r="Q34" i="2" s="1"/>
  <c r="R34" i="2" s="1"/>
  <c r="L34" i="2"/>
  <c r="M34" i="2" s="1"/>
  <c r="N34" i="2" s="1"/>
  <c r="O33" i="2"/>
  <c r="P33" i="2" s="1"/>
  <c r="Q33" i="2" s="1"/>
  <c r="R33" i="2" s="1"/>
  <c r="L33" i="2"/>
  <c r="M33" i="2" s="1"/>
  <c r="N33" i="2" s="1"/>
  <c r="O32" i="2"/>
  <c r="P32" i="2" s="1"/>
  <c r="Q32" i="2" s="1"/>
  <c r="R32" i="2" s="1"/>
  <c r="L32" i="2"/>
  <c r="M32" i="2" s="1"/>
  <c r="N32" i="2" s="1"/>
  <c r="O31" i="2"/>
  <c r="P31" i="2" s="1"/>
  <c r="Q31" i="2" s="1"/>
  <c r="R31" i="2" s="1"/>
  <c r="L31" i="2"/>
  <c r="M31" i="2" s="1"/>
  <c r="N31" i="2" s="1"/>
  <c r="O30" i="2"/>
  <c r="P30" i="2" s="1"/>
  <c r="Q30" i="2" s="1"/>
  <c r="R30" i="2" s="1"/>
  <c r="L30" i="2"/>
  <c r="M30" i="2" s="1"/>
  <c r="N30" i="2" s="1"/>
  <c r="O24" i="2"/>
  <c r="P24" i="2" s="1"/>
  <c r="Q24" i="2" s="1"/>
  <c r="R24" i="2" s="1"/>
  <c r="L24" i="2"/>
  <c r="M24" i="2" s="1"/>
  <c r="N24" i="2" s="1"/>
  <c r="O23" i="2"/>
  <c r="P23" i="2" s="1"/>
  <c r="Q23" i="2" s="1"/>
  <c r="R23" i="2" s="1"/>
  <c r="L23" i="2"/>
  <c r="M23" i="2" s="1"/>
  <c r="N23" i="2" s="1"/>
  <c r="O22" i="2"/>
  <c r="P22" i="2" s="1"/>
  <c r="Q22" i="2" s="1"/>
  <c r="R22" i="2" s="1"/>
  <c r="L22" i="2"/>
  <c r="M22" i="2" s="1"/>
  <c r="N22" i="2" s="1"/>
  <c r="O21" i="2"/>
  <c r="P21" i="2" s="1"/>
  <c r="Q21" i="2" s="1"/>
  <c r="R21" i="2" s="1"/>
  <c r="L21" i="2"/>
  <c r="M21" i="2" s="1"/>
  <c r="N21" i="2" s="1"/>
  <c r="O20" i="2"/>
  <c r="P20" i="2" s="1"/>
  <c r="Q20" i="2" s="1"/>
  <c r="R20" i="2" s="1"/>
  <c r="L20" i="2"/>
  <c r="M20" i="2" s="1"/>
  <c r="N20" i="2" s="1"/>
  <c r="O19" i="2"/>
  <c r="P19" i="2" s="1"/>
  <c r="Q19" i="2" s="1"/>
  <c r="R19" i="2" s="1"/>
  <c r="L19" i="2"/>
  <c r="M19" i="2" s="1"/>
  <c r="N19" i="2" s="1"/>
  <c r="O18" i="2"/>
  <c r="P18" i="2" s="1"/>
  <c r="Q18" i="2" s="1"/>
  <c r="R18" i="2" s="1"/>
  <c r="L18" i="2"/>
  <c r="M18" i="2" s="1"/>
  <c r="N18" i="2" s="1"/>
  <c r="O17" i="2"/>
  <c r="P17" i="2" s="1"/>
  <c r="Q17" i="2" s="1"/>
  <c r="R17" i="2" s="1"/>
  <c r="L17" i="2"/>
  <c r="M17" i="2" s="1"/>
  <c r="N17" i="2" s="1"/>
  <c r="O16" i="2"/>
  <c r="P16" i="2" s="1"/>
  <c r="Q16" i="2" s="1"/>
  <c r="R16" i="2" s="1"/>
  <c r="L16" i="2"/>
  <c r="M16" i="2" s="1"/>
  <c r="N16" i="2" s="1"/>
  <c r="O15" i="2"/>
  <c r="P15" i="2" s="1"/>
  <c r="Q15" i="2" s="1"/>
  <c r="R15" i="2" s="1"/>
  <c r="L15" i="2"/>
  <c r="M15" i="2" s="1"/>
  <c r="N15" i="2" s="1"/>
  <c r="O14" i="2"/>
  <c r="P14" i="2" s="1"/>
  <c r="Q14" i="2" s="1"/>
  <c r="R14" i="2" s="1"/>
  <c r="L14" i="2"/>
  <c r="M14" i="2" s="1"/>
  <c r="N14" i="2" s="1"/>
  <c r="O13" i="2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O11" i="2"/>
  <c r="P11" i="2" s="1"/>
  <c r="Q11" i="2" s="1"/>
  <c r="R11" i="2" s="1"/>
  <c r="L11" i="2"/>
  <c r="M11" i="2" s="1"/>
  <c r="N11" i="2" s="1"/>
  <c r="O10" i="2"/>
  <c r="P10" i="2" s="1"/>
  <c r="Q10" i="2" s="1"/>
  <c r="R10" i="2" s="1"/>
  <c r="L10" i="2"/>
  <c r="M10" i="2" s="1"/>
  <c r="N10" i="2" s="1"/>
  <c r="O9" i="2"/>
  <c r="P9" i="2" s="1"/>
  <c r="Q9" i="2" s="1"/>
  <c r="R9" i="2" s="1"/>
  <c r="L9" i="2"/>
  <c r="M9" i="2" s="1"/>
  <c r="N9" i="2" s="1"/>
  <c r="O53" i="2" l="1"/>
  <c r="P53" i="2" s="1"/>
  <c r="Q53" i="2" s="1"/>
  <c r="R53" i="2" s="1"/>
  <c r="L53" i="2"/>
  <c r="M53" i="2" s="1"/>
  <c r="N53" i="2" s="1"/>
  <c r="O50" i="2"/>
  <c r="P50" i="2" s="1"/>
  <c r="Q50" i="2" s="1"/>
  <c r="R50" i="2" s="1"/>
  <c r="L50" i="2"/>
  <c r="M50" i="2" s="1"/>
  <c r="N50" i="2" s="1"/>
  <c r="O48" i="2"/>
  <c r="P48" i="2" s="1"/>
  <c r="Q48" i="2" s="1"/>
  <c r="R48" i="2" s="1"/>
  <c r="L48" i="2"/>
  <c r="M48" i="2" s="1"/>
  <c r="N48" i="2" s="1"/>
  <c r="O52" i="2"/>
  <c r="P52" i="2" s="1"/>
  <c r="Q52" i="2" s="1"/>
  <c r="R52" i="2" s="1"/>
  <c r="L52" i="2"/>
  <c r="M52" i="2" s="1"/>
  <c r="N52" i="2" s="1"/>
  <c r="O51" i="2"/>
  <c r="P51" i="2" s="1"/>
  <c r="Q51" i="2" s="1"/>
  <c r="R51" i="2" s="1"/>
  <c r="L51" i="2"/>
  <c r="M51" i="2" s="1"/>
  <c r="N51" i="2" s="1"/>
  <c r="O49" i="2"/>
  <c r="P49" i="2" s="1"/>
  <c r="Q49" i="2" s="1"/>
  <c r="R49" i="2" s="1"/>
  <c r="L49" i="2"/>
  <c r="M49" i="2" s="1"/>
  <c r="N49" i="2" s="1"/>
  <c r="O47" i="2"/>
  <c r="P47" i="2" s="1"/>
  <c r="Q47" i="2" s="1"/>
  <c r="R47" i="2" s="1"/>
  <c r="L47" i="2"/>
  <c r="M47" i="2" s="1"/>
  <c r="N47" i="2" s="1"/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55" i="2"/>
  <c r="O54" i="2"/>
  <c r="O46" i="2"/>
  <c r="O45" i="2"/>
  <c r="O44" i="2"/>
  <c r="O29" i="2"/>
  <c r="O28" i="2"/>
  <c r="O27" i="2"/>
  <c r="O26" i="2"/>
  <c r="O25" i="2"/>
  <c r="L55" i="2"/>
  <c r="L54" i="2"/>
  <c r="L46" i="2"/>
  <c r="L45" i="2"/>
  <c r="L44" i="2"/>
  <c r="L29" i="2"/>
  <c r="L28" i="2"/>
  <c r="L27" i="2"/>
  <c r="L26" i="2"/>
  <c r="L25" i="2"/>
  <c r="P54" i="2" l="1"/>
  <c r="Q54" i="2" s="1"/>
  <c r="R54" i="2" s="1"/>
  <c r="M54" i="2"/>
  <c r="N54" i="2" s="1"/>
  <c r="P46" i="2"/>
  <c r="Q46" i="2" s="1"/>
  <c r="R46" i="2" s="1"/>
  <c r="M46" i="2"/>
  <c r="N46" i="2" s="1"/>
  <c r="P55" i="2" l="1"/>
  <c r="Q55" i="2" s="1"/>
  <c r="R55" i="2" s="1"/>
  <c r="M55" i="2"/>
  <c r="N55" i="2" s="1"/>
  <c r="P45" i="2"/>
  <c r="Q45" i="2" s="1"/>
  <c r="R45" i="2" s="1"/>
  <c r="M45" i="2"/>
  <c r="N45" i="2" s="1"/>
  <c r="P44" i="2"/>
  <c r="Q44" i="2" s="1"/>
  <c r="R44" i="2" s="1"/>
  <c r="M44" i="2"/>
  <c r="N44" i="2" s="1"/>
  <c r="P29" i="2"/>
  <c r="Q29" i="2" s="1"/>
  <c r="R29" i="2" s="1"/>
  <c r="M29" i="2"/>
  <c r="N29" i="2" s="1"/>
  <c r="P28" i="2"/>
  <c r="Q28" i="2" s="1"/>
  <c r="R28" i="2" s="1"/>
  <c r="M28" i="2"/>
  <c r="N28" i="2" s="1"/>
  <c r="P27" i="2"/>
  <c r="Q27" i="2" s="1"/>
  <c r="R27" i="2" s="1"/>
  <c r="M27" i="2"/>
  <c r="N27" i="2" s="1"/>
  <c r="M26" i="2" l="1"/>
  <c r="N26" i="2" s="1"/>
  <c r="P26" i="2"/>
  <c r="Q26" i="2" s="1"/>
  <c r="R26" i="2" s="1"/>
  <c r="P25" i="2" l="1"/>
  <c r="Q25" i="2" s="1"/>
  <c r="R25" i="2" s="1"/>
  <c r="R56" i="2" s="1"/>
  <c r="M25" i="2"/>
  <c r="N25" i="2" s="1"/>
  <c r="L60" i="2" l="1"/>
</calcChain>
</file>

<file path=xl/sharedStrings.xml><?xml version="1.0" encoding="utf-8"?>
<sst xmlns="http://schemas.openxmlformats.org/spreadsheetml/2006/main" count="190" uniqueCount="98">
  <si>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</si>
  <si>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</si>
  <si>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</si>
  <si>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</si>
  <si>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</si>
  <si>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</si>
  <si>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</si>
  <si>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</si>
  <si>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</si>
  <si>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</si>
  <si>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</si>
  <si>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</si>
  <si>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</si>
  <si>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</si>
  <si>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</si>
  <si>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</si>
  <si>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</si>
  <si>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</si>
  <si>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</si>
  <si>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</si>
  <si>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</si>
  <si>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</si>
  <si>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</si>
  <si>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</si>
  <si>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</si>
  <si>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</si>
  <si>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</si>
  <si>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</si>
  <si>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</si>
  <si>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</si>
  <si>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</si>
  <si>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</si>
  <si>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</si>
  <si>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</si>
  <si>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</si>
  <si>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</si>
  <si>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</si>
  <si>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</si>
  <si>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</si>
  <si>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</si>
  <si>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</si>
  <si>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</si>
  <si>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</si>
  <si>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</si>
  <si>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</si>
  <si>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Поставка запасных частей для автомобильного транспорта (ЗИЛ-4331)</t>
  </si>
  <si>
    <t>Рессора передняя</t>
  </si>
  <si>
    <t>Рессора задняя</t>
  </si>
  <si>
    <t>ТНВД двс Д-245</t>
  </si>
  <si>
    <t>Генератор двс Д-245</t>
  </si>
  <si>
    <t>КПП зил-130</t>
  </si>
  <si>
    <t>Стартер</t>
  </si>
  <si>
    <t xml:space="preserve">Ступица задняя </t>
  </si>
  <si>
    <t>Ступица передняя в сборе</t>
  </si>
  <si>
    <t>Сцепление в сборе ЗИЛ</t>
  </si>
  <si>
    <t>Маховик сцепления</t>
  </si>
  <si>
    <t>Компрессор</t>
  </si>
  <si>
    <t>Карданный вал основной</t>
  </si>
  <si>
    <t>Поршневая группа</t>
  </si>
  <si>
    <t>Коленвал Д-245</t>
  </si>
  <si>
    <t>Распредвал Д-245</t>
  </si>
  <si>
    <t>Радиатор охлаждения</t>
  </si>
  <si>
    <t>Головка ГБЦ в сборе</t>
  </si>
  <si>
    <t>Обоснование начальной (максимальной) цены договора (Н(М)ЦД)</t>
  </si>
  <si>
    <t>Камера тормозная ЗИЛ-130</t>
  </si>
  <si>
    <t>Коробка отбора мощности (КОМ)</t>
  </si>
  <si>
    <t>Бак топливный 175л</t>
  </si>
  <si>
    <t xml:space="preserve"> Амортизатор передний</t>
  </si>
  <si>
    <t xml:space="preserve"> Вал первичный КПП ЗИЛ-130 с подшипником 20 зуб</t>
  </si>
  <si>
    <t xml:space="preserve"> Барабан тормозной передний ЗИЛ-4331</t>
  </si>
  <si>
    <t xml:space="preserve"> Глушитель ЗИЛ-130</t>
  </si>
  <si>
    <t>ГУР ЗИЛ-130</t>
  </si>
  <si>
    <t>Диск колеса ЗИЛ-4331</t>
  </si>
  <si>
    <t xml:space="preserve"> Наконечник поперечной тяги лев 4331</t>
  </si>
  <si>
    <t>Наконечник продольный к сошке</t>
  </si>
  <si>
    <t>Радиатор отопителя ЗИЛ-4331</t>
  </si>
  <si>
    <t>Редуктор заднего моста</t>
  </si>
  <si>
    <t>Колодка тормозная ЗИЛ-130,4331</t>
  </si>
  <si>
    <t>Колодка тормозная ЗИЛ-130</t>
  </si>
  <si>
    <t>Кран ЗИЛ-130 тормозной двухсекционный</t>
  </si>
  <si>
    <t>Кран тормозной ЗИЛ-4331</t>
  </si>
  <si>
    <t>Крестовина ЗИЛ</t>
  </si>
  <si>
    <t>Мотор отопителя ЗИЛ-4331</t>
  </si>
  <si>
    <t>Пневмогидроусилитель</t>
  </si>
  <si>
    <t>Полуось ЗиЛ-4331</t>
  </si>
  <si>
    <t>Энергоаккумулятор КАМАЗ,ЗИЛ 20</t>
  </si>
  <si>
    <t>Балка передней оси ЗиЛ-4331</t>
  </si>
  <si>
    <t>Ступица ЗИЛ-4331 задняя</t>
  </si>
  <si>
    <t>Ступица ЗИЛ передняя</t>
  </si>
  <si>
    <t>Крыло ЗИЛ задняя часть левая пластик</t>
  </si>
  <si>
    <t>Крыло ЗИЛ задняя часть правая пластик</t>
  </si>
  <si>
    <t>Крыло ЗИЛ-4331 левое пластик</t>
  </si>
  <si>
    <t>Крыло ЗИЛ-4331 правое пластик</t>
  </si>
  <si>
    <t xml:space="preserve"> Наконечник поперечной тяги правый</t>
  </si>
  <si>
    <t>Поставщик №1 исх.б/н от 01.12.2020г.</t>
  </si>
  <si>
    <t>Поставщик № 2 исх. б/н от 27.12.2020г.</t>
  </si>
  <si>
    <t>Поставщик №3 исх.б/н от 04.12.2020г.</t>
  </si>
  <si>
    <t>Дата 05.02.2021г.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</si>
</sst>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tabSelected="1" zoomScaleNormal="100" workbookViewId="0">
      <selection activeCell="Z8" sqref="Z8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52.5" hidden="1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93" t="s">
        <v>25</v>
      </c>
      <c r="N4" s="94"/>
      <c r="O4" s="94"/>
      <c r="P4" s="94"/>
      <c r="Q4" s="48"/>
      <c r="R4" s="48"/>
    </row>
    <row r="5" spans="1:18" ht="21.75" customHeight="1" x14ac:dyDescent="0.3">
      <c r="A5" s="48"/>
      <c r="B5" s="48"/>
      <c r="C5" s="48"/>
      <c r="D5" s="48"/>
      <c r="E5" s="95" t="s">
        <v>45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49"/>
      <c r="Q5" s="48"/>
      <c r="R5" s="48"/>
    </row>
    <row r="6" spans="1:18" ht="21" customHeight="1" x14ac:dyDescent="0.2">
      <c r="A6" s="84" t="s">
        <v>63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4.75" customHeight="1" x14ac:dyDescent="0.2">
      <c r="A7" s="85" t="s">
        <v>0</v>
      </c>
      <c r="B7" s="86" t="s">
        <v>14</v>
      </c>
      <c r="C7" s="87" t="s">
        <v>1</v>
      </c>
      <c r="D7" s="87" t="s">
        <v>2</v>
      </c>
      <c r="E7" s="89" t="s">
        <v>3</v>
      </c>
      <c r="F7" s="90"/>
      <c r="G7" s="91"/>
      <c r="H7" s="89" t="s">
        <v>9</v>
      </c>
      <c r="I7" s="90"/>
      <c r="J7" s="90"/>
      <c r="K7" s="103" t="s">
        <v>11</v>
      </c>
      <c r="L7" s="92" t="s">
        <v>17</v>
      </c>
      <c r="M7" s="92"/>
      <c r="N7" s="92"/>
      <c r="O7" s="99" t="s">
        <v>18</v>
      </c>
      <c r="P7" s="99"/>
      <c r="Q7" s="99"/>
      <c r="R7" s="99"/>
    </row>
    <row r="8" spans="1:18" ht="156" customHeight="1" thickBot="1" x14ac:dyDescent="0.25">
      <c r="A8" s="85"/>
      <c r="B8" s="86"/>
      <c r="C8" s="88"/>
      <c r="D8" s="88"/>
      <c r="E8" s="31" t="s">
        <v>94</v>
      </c>
      <c r="F8" s="31" t="s">
        <v>95</v>
      </c>
      <c r="G8" s="31" t="s">
        <v>96</v>
      </c>
      <c r="H8" s="4" t="s">
        <v>10</v>
      </c>
      <c r="I8" s="4" t="s">
        <v>10</v>
      </c>
      <c r="J8" s="4" t="s">
        <v>10</v>
      </c>
      <c r="K8" s="104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46" customFormat="1" ht="14.25" customHeight="1" thickBot="1" x14ac:dyDescent="0.25">
      <c r="A9" s="42">
        <v>1</v>
      </c>
      <c r="B9" s="77" t="s">
        <v>46</v>
      </c>
      <c r="C9" s="44" t="s">
        <v>24</v>
      </c>
      <c r="D9" s="80">
        <v>2</v>
      </c>
      <c r="E9" s="58">
        <v>8100</v>
      </c>
      <c r="F9" s="58">
        <v>8505</v>
      </c>
      <c r="G9" s="58">
        <v>8910</v>
      </c>
      <c r="H9" s="56"/>
      <c r="I9" s="56"/>
      <c r="J9" s="56"/>
      <c r="K9" s="57"/>
      <c r="L9" s="59">
        <f t="shared" ref="L9:L24" si="0">(E9+F9+G9)/3</f>
        <v>8505</v>
      </c>
      <c r="M9" s="60">
        <f t="shared" ref="M9:M24" si="1">SQRT(((SUM((POWER(E9-L9,2)),(POWER(F9-L9,2)),(POWER(G9-L9,2)))/(COLUMNS(E9:G9)-1))))</f>
        <v>405</v>
      </c>
      <c r="N9" s="60">
        <f t="shared" ref="N9:N24" si="2">M9/L9*100</f>
        <v>4.7619047619047619</v>
      </c>
      <c r="O9" s="61">
        <f t="shared" ref="O9:O24" si="3">((D9/3)*(SUM(E9:G9)))</f>
        <v>17010</v>
      </c>
      <c r="P9" s="62">
        <f t="shared" ref="P9:P24" si="4">O9/D9</f>
        <v>8505</v>
      </c>
      <c r="Q9" s="61">
        <f t="shared" ref="Q9:Q24" si="5">ROUNDDOWN(P9,2)</f>
        <v>8505</v>
      </c>
      <c r="R9" s="63">
        <f t="shared" ref="R9:R24" si="6">Q9*D9</f>
        <v>17010</v>
      </c>
    </row>
    <row r="10" spans="1:18" s="46" customFormat="1" ht="14.25" customHeight="1" thickBot="1" x14ac:dyDescent="0.25">
      <c r="A10" s="42">
        <v>2</v>
      </c>
      <c r="B10" s="78" t="s">
        <v>47</v>
      </c>
      <c r="C10" s="44" t="s">
        <v>24</v>
      </c>
      <c r="D10" s="81">
        <v>2</v>
      </c>
      <c r="E10" s="58">
        <v>10500</v>
      </c>
      <c r="F10" s="58">
        <v>11025</v>
      </c>
      <c r="G10" s="58">
        <v>11550</v>
      </c>
      <c r="H10" s="56"/>
      <c r="I10" s="56"/>
      <c r="J10" s="56"/>
      <c r="K10" s="57"/>
      <c r="L10" s="59">
        <f t="shared" si="0"/>
        <v>11025</v>
      </c>
      <c r="M10" s="60">
        <f t="shared" si="1"/>
        <v>525</v>
      </c>
      <c r="N10" s="60">
        <f t="shared" si="2"/>
        <v>4.7619047619047619</v>
      </c>
      <c r="O10" s="61">
        <f t="shared" si="3"/>
        <v>22050</v>
      </c>
      <c r="P10" s="62">
        <f t="shared" si="4"/>
        <v>11025</v>
      </c>
      <c r="Q10" s="61">
        <f t="shared" si="5"/>
        <v>11025</v>
      </c>
      <c r="R10" s="63">
        <f t="shared" si="6"/>
        <v>22050</v>
      </c>
    </row>
    <row r="11" spans="1:18" s="46" customFormat="1" ht="16.5" customHeight="1" thickBot="1" x14ac:dyDescent="0.25">
      <c r="A11" s="42">
        <v>3</v>
      </c>
      <c r="B11" s="78" t="s">
        <v>48</v>
      </c>
      <c r="C11" s="44" t="s">
        <v>24</v>
      </c>
      <c r="D11" s="81">
        <v>1</v>
      </c>
      <c r="E11" s="58">
        <v>47000</v>
      </c>
      <c r="F11" s="58">
        <v>49350</v>
      </c>
      <c r="G11" s="58">
        <v>51700</v>
      </c>
      <c r="H11" s="56"/>
      <c r="I11" s="56"/>
      <c r="J11" s="56"/>
      <c r="K11" s="57"/>
      <c r="L11" s="59">
        <f t="shared" si="0"/>
        <v>49350</v>
      </c>
      <c r="M11" s="60">
        <f t="shared" si="1"/>
        <v>2350</v>
      </c>
      <c r="N11" s="60">
        <f t="shared" si="2"/>
        <v>4.7619047619047619</v>
      </c>
      <c r="O11" s="61">
        <f t="shared" si="3"/>
        <v>49350</v>
      </c>
      <c r="P11" s="62">
        <f t="shared" si="4"/>
        <v>49350</v>
      </c>
      <c r="Q11" s="61">
        <f t="shared" si="5"/>
        <v>49350</v>
      </c>
      <c r="R11" s="63">
        <f t="shared" si="6"/>
        <v>49350</v>
      </c>
    </row>
    <row r="12" spans="1:18" s="46" customFormat="1" ht="18" customHeight="1" thickBot="1" x14ac:dyDescent="0.25">
      <c r="A12" s="42">
        <v>4</v>
      </c>
      <c r="B12" s="78" t="s">
        <v>49</v>
      </c>
      <c r="C12" s="44" t="s">
        <v>24</v>
      </c>
      <c r="D12" s="81">
        <v>2</v>
      </c>
      <c r="E12" s="58">
        <v>5040</v>
      </c>
      <c r="F12" s="58">
        <v>5292</v>
      </c>
      <c r="G12" s="58">
        <v>5544</v>
      </c>
      <c r="H12" s="56"/>
      <c r="I12" s="56"/>
      <c r="J12" s="56"/>
      <c r="K12" s="57"/>
      <c r="L12" s="59">
        <f t="shared" si="0"/>
        <v>5292</v>
      </c>
      <c r="M12" s="60">
        <f t="shared" si="1"/>
        <v>252</v>
      </c>
      <c r="N12" s="60">
        <f t="shared" si="2"/>
        <v>4.7619047619047619</v>
      </c>
      <c r="O12" s="61">
        <f t="shared" si="3"/>
        <v>10584</v>
      </c>
      <c r="P12" s="62">
        <f t="shared" si="4"/>
        <v>5292</v>
      </c>
      <c r="Q12" s="61">
        <f t="shared" si="5"/>
        <v>5292</v>
      </c>
      <c r="R12" s="63">
        <f t="shared" si="6"/>
        <v>10584</v>
      </c>
    </row>
    <row r="13" spans="1:18" s="46" customFormat="1" ht="13.5" customHeight="1" thickBot="1" x14ac:dyDescent="0.25">
      <c r="A13" s="42">
        <v>5</v>
      </c>
      <c r="B13" s="78" t="s">
        <v>50</v>
      </c>
      <c r="C13" s="44" t="s">
        <v>24</v>
      </c>
      <c r="D13" s="81">
        <v>1</v>
      </c>
      <c r="E13" s="58">
        <v>55700</v>
      </c>
      <c r="F13" s="58">
        <v>58485</v>
      </c>
      <c r="G13" s="58">
        <v>61270</v>
      </c>
      <c r="H13" s="56"/>
      <c r="I13" s="56"/>
      <c r="J13" s="56"/>
      <c r="K13" s="57"/>
      <c r="L13" s="59">
        <f t="shared" si="0"/>
        <v>58485</v>
      </c>
      <c r="M13" s="60">
        <f t="shared" si="1"/>
        <v>2785</v>
      </c>
      <c r="N13" s="60">
        <f t="shared" si="2"/>
        <v>4.7619047619047619</v>
      </c>
      <c r="O13" s="61">
        <f t="shared" si="3"/>
        <v>58485</v>
      </c>
      <c r="P13" s="62">
        <f t="shared" si="4"/>
        <v>58485</v>
      </c>
      <c r="Q13" s="61">
        <f t="shared" si="5"/>
        <v>58485</v>
      </c>
      <c r="R13" s="63">
        <f t="shared" si="6"/>
        <v>58485</v>
      </c>
    </row>
    <row r="14" spans="1:18" s="46" customFormat="1" ht="33" customHeight="1" thickBot="1" x14ac:dyDescent="0.25">
      <c r="A14" s="42">
        <v>6</v>
      </c>
      <c r="B14" s="78" t="s">
        <v>64</v>
      </c>
      <c r="C14" s="44" t="s">
        <v>24</v>
      </c>
      <c r="D14" s="81">
        <v>4</v>
      </c>
      <c r="E14" s="58">
        <v>1550</v>
      </c>
      <c r="F14" s="58">
        <v>1550</v>
      </c>
      <c r="G14" s="58">
        <v>1550</v>
      </c>
      <c r="H14" s="56"/>
      <c r="I14" s="56"/>
      <c r="J14" s="56"/>
      <c r="K14" s="57"/>
      <c r="L14" s="59">
        <f t="shared" si="0"/>
        <v>1550</v>
      </c>
      <c r="M14" s="60">
        <f t="shared" si="1"/>
        <v>0</v>
      </c>
      <c r="N14" s="82">
        <f t="shared" si="2"/>
        <v>0</v>
      </c>
      <c r="O14" s="61">
        <f t="shared" si="3"/>
        <v>6200</v>
      </c>
      <c r="P14" s="62">
        <f t="shared" si="4"/>
        <v>1550</v>
      </c>
      <c r="Q14" s="61">
        <f t="shared" si="5"/>
        <v>1550</v>
      </c>
      <c r="R14" s="63">
        <f t="shared" si="6"/>
        <v>6200</v>
      </c>
    </row>
    <row r="15" spans="1:18" s="46" customFormat="1" ht="36.75" customHeight="1" thickBot="1" x14ac:dyDescent="0.25">
      <c r="A15" s="42">
        <v>7</v>
      </c>
      <c r="B15" s="78" t="s">
        <v>65</v>
      </c>
      <c r="C15" s="44" t="s">
        <v>24</v>
      </c>
      <c r="D15" s="81">
        <v>2</v>
      </c>
      <c r="E15" s="58">
        <v>7800</v>
      </c>
      <c r="F15" s="58">
        <v>8190</v>
      </c>
      <c r="G15" s="58">
        <v>8580</v>
      </c>
      <c r="H15" s="56"/>
      <c r="I15" s="56"/>
      <c r="J15" s="56"/>
      <c r="K15" s="57"/>
      <c r="L15" s="59">
        <f t="shared" si="0"/>
        <v>8190</v>
      </c>
      <c r="M15" s="60">
        <f t="shared" si="1"/>
        <v>390</v>
      </c>
      <c r="N15" s="60">
        <f t="shared" si="2"/>
        <v>4.7619047619047619</v>
      </c>
      <c r="O15" s="61">
        <f t="shared" si="3"/>
        <v>16380</v>
      </c>
      <c r="P15" s="62">
        <f t="shared" si="4"/>
        <v>8190</v>
      </c>
      <c r="Q15" s="61">
        <f t="shared" si="5"/>
        <v>8190</v>
      </c>
      <c r="R15" s="63">
        <f t="shared" si="6"/>
        <v>16380</v>
      </c>
    </row>
    <row r="16" spans="1:18" s="46" customFormat="1" ht="15" customHeight="1" thickBot="1" x14ac:dyDescent="0.25">
      <c r="A16" s="42">
        <v>8</v>
      </c>
      <c r="B16" s="78" t="s">
        <v>51</v>
      </c>
      <c r="C16" s="44" t="s">
        <v>24</v>
      </c>
      <c r="D16" s="81">
        <v>3</v>
      </c>
      <c r="E16" s="58">
        <v>7070</v>
      </c>
      <c r="F16" s="58">
        <v>7423.5</v>
      </c>
      <c r="G16" s="31">
        <v>7777</v>
      </c>
      <c r="H16" s="56"/>
      <c r="I16" s="56"/>
      <c r="J16" s="56"/>
      <c r="K16" s="57"/>
      <c r="L16" s="59">
        <f t="shared" si="0"/>
        <v>7423.5</v>
      </c>
      <c r="M16" s="60">
        <f t="shared" si="1"/>
        <v>353.5</v>
      </c>
      <c r="N16" s="60">
        <f t="shared" si="2"/>
        <v>4.7619047619047619</v>
      </c>
      <c r="O16" s="61">
        <f t="shared" si="3"/>
        <v>22270.5</v>
      </c>
      <c r="P16" s="62">
        <f t="shared" si="4"/>
        <v>7423.5</v>
      </c>
      <c r="Q16" s="61">
        <f t="shared" si="5"/>
        <v>7423.5</v>
      </c>
      <c r="R16" s="63">
        <f t="shared" si="6"/>
        <v>22270.5</v>
      </c>
    </row>
    <row r="17" spans="1:18" s="46" customFormat="1" ht="16.5" customHeight="1" thickBot="1" x14ac:dyDescent="0.25">
      <c r="A17" s="42">
        <v>9</v>
      </c>
      <c r="B17" s="78" t="s">
        <v>52</v>
      </c>
      <c r="C17" s="44" t="s">
        <v>24</v>
      </c>
      <c r="D17" s="81">
        <v>2</v>
      </c>
      <c r="E17" s="58">
        <v>7050</v>
      </c>
      <c r="F17" s="58">
        <v>7402.5</v>
      </c>
      <c r="G17" s="58">
        <v>7755</v>
      </c>
      <c r="H17" s="56"/>
      <c r="I17" s="56"/>
      <c r="J17" s="56"/>
      <c r="K17" s="57"/>
      <c r="L17" s="59">
        <f t="shared" si="0"/>
        <v>7402.5</v>
      </c>
      <c r="M17" s="60">
        <f t="shared" si="1"/>
        <v>352.5</v>
      </c>
      <c r="N17" s="60">
        <f t="shared" si="2"/>
        <v>4.7619047619047619</v>
      </c>
      <c r="O17" s="61">
        <f t="shared" si="3"/>
        <v>14805</v>
      </c>
      <c r="P17" s="62">
        <f t="shared" si="4"/>
        <v>7402.5</v>
      </c>
      <c r="Q17" s="61">
        <f t="shared" si="5"/>
        <v>7402.5</v>
      </c>
      <c r="R17" s="63">
        <f t="shared" si="6"/>
        <v>14805</v>
      </c>
    </row>
    <row r="18" spans="1:18" s="46" customFormat="1" ht="21" customHeight="1" thickBot="1" x14ac:dyDescent="0.25">
      <c r="A18" s="42">
        <v>10</v>
      </c>
      <c r="B18" s="78" t="s">
        <v>53</v>
      </c>
      <c r="C18" s="44" t="s">
        <v>24</v>
      </c>
      <c r="D18" s="81">
        <v>2</v>
      </c>
      <c r="E18" s="58">
        <v>6660</v>
      </c>
      <c r="F18" s="58">
        <v>6993</v>
      </c>
      <c r="G18" s="58">
        <v>7326</v>
      </c>
      <c r="H18" s="56"/>
      <c r="I18" s="56"/>
      <c r="J18" s="56"/>
      <c r="K18" s="57"/>
      <c r="L18" s="59">
        <f t="shared" si="0"/>
        <v>6993</v>
      </c>
      <c r="M18" s="60">
        <f t="shared" si="1"/>
        <v>333</v>
      </c>
      <c r="N18" s="60">
        <f t="shared" si="2"/>
        <v>4.7619047619047619</v>
      </c>
      <c r="O18" s="61">
        <f t="shared" si="3"/>
        <v>13986</v>
      </c>
      <c r="P18" s="62">
        <f t="shared" si="4"/>
        <v>6993</v>
      </c>
      <c r="Q18" s="61">
        <f t="shared" si="5"/>
        <v>6993</v>
      </c>
      <c r="R18" s="63">
        <f t="shared" si="6"/>
        <v>13986</v>
      </c>
    </row>
    <row r="19" spans="1:18" s="46" customFormat="1" ht="18.75" customHeight="1" thickBot="1" x14ac:dyDescent="0.25">
      <c r="A19" s="42">
        <v>11</v>
      </c>
      <c r="B19" s="78" t="s">
        <v>54</v>
      </c>
      <c r="C19" s="44" t="s">
        <v>24</v>
      </c>
      <c r="D19" s="81">
        <v>3</v>
      </c>
      <c r="E19" s="58">
        <v>10520</v>
      </c>
      <c r="F19" s="58">
        <v>11046</v>
      </c>
      <c r="G19" s="58">
        <v>11572</v>
      </c>
      <c r="H19" s="56"/>
      <c r="I19" s="56"/>
      <c r="J19" s="56"/>
      <c r="K19" s="57"/>
      <c r="L19" s="59">
        <f t="shared" si="0"/>
        <v>11046</v>
      </c>
      <c r="M19" s="60">
        <f t="shared" si="1"/>
        <v>526</v>
      </c>
      <c r="N19" s="60">
        <f t="shared" si="2"/>
        <v>4.7619047619047619</v>
      </c>
      <c r="O19" s="61">
        <f t="shared" si="3"/>
        <v>33138</v>
      </c>
      <c r="P19" s="62">
        <f t="shared" si="4"/>
        <v>11046</v>
      </c>
      <c r="Q19" s="61">
        <f t="shared" si="5"/>
        <v>11046</v>
      </c>
      <c r="R19" s="63">
        <f t="shared" si="6"/>
        <v>33138</v>
      </c>
    </row>
    <row r="20" spans="1:18" s="46" customFormat="1" ht="18" customHeight="1" thickBot="1" x14ac:dyDescent="0.25">
      <c r="A20" s="42">
        <v>12</v>
      </c>
      <c r="B20" s="78" t="s">
        <v>55</v>
      </c>
      <c r="C20" s="44" t="s">
        <v>24</v>
      </c>
      <c r="D20" s="81">
        <v>1</v>
      </c>
      <c r="E20" s="58">
        <v>18400</v>
      </c>
      <c r="F20" s="58">
        <v>19320</v>
      </c>
      <c r="G20" s="58">
        <v>20240</v>
      </c>
      <c r="H20" s="56"/>
      <c r="I20" s="56"/>
      <c r="J20" s="56"/>
      <c r="K20" s="57"/>
      <c r="L20" s="59">
        <f t="shared" si="0"/>
        <v>19320</v>
      </c>
      <c r="M20" s="60">
        <f t="shared" si="1"/>
        <v>920</v>
      </c>
      <c r="N20" s="60">
        <f t="shared" si="2"/>
        <v>4.7619047619047619</v>
      </c>
      <c r="O20" s="61">
        <f t="shared" si="3"/>
        <v>19320</v>
      </c>
      <c r="P20" s="62">
        <f t="shared" si="4"/>
        <v>19320</v>
      </c>
      <c r="Q20" s="61">
        <f t="shared" si="5"/>
        <v>19320</v>
      </c>
      <c r="R20" s="63">
        <f t="shared" si="6"/>
        <v>19320</v>
      </c>
    </row>
    <row r="21" spans="1:18" s="46" customFormat="1" ht="17.25" customHeight="1" thickBot="1" x14ac:dyDescent="0.25">
      <c r="A21" s="42">
        <v>13</v>
      </c>
      <c r="B21" s="78" t="s">
        <v>56</v>
      </c>
      <c r="C21" s="44" t="s">
        <v>24</v>
      </c>
      <c r="D21" s="81">
        <v>2</v>
      </c>
      <c r="E21" s="58">
        <v>10270</v>
      </c>
      <c r="F21" s="58">
        <v>10783.5</v>
      </c>
      <c r="G21" s="58">
        <v>11297</v>
      </c>
      <c r="H21" s="56"/>
      <c r="I21" s="56"/>
      <c r="J21" s="56"/>
      <c r="K21" s="57"/>
      <c r="L21" s="59">
        <f t="shared" si="0"/>
        <v>10783.5</v>
      </c>
      <c r="M21" s="60">
        <f t="shared" si="1"/>
        <v>513.5</v>
      </c>
      <c r="N21" s="60">
        <f t="shared" si="2"/>
        <v>4.7619047619047619</v>
      </c>
      <c r="O21" s="61">
        <f t="shared" si="3"/>
        <v>21567</v>
      </c>
      <c r="P21" s="62">
        <f t="shared" si="4"/>
        <v>10783.5</v>
      </c>
      <c r="Q21" s="61">
        <f t="shared" si="5"/>
        <v>10783.5</v>
      </c>
      <c r="R21" s="63">
        <f t="shared" si="6"/>
        <v>21567</v>
      </c>
    </row>
    <row r="22" spans="1:18" s="46" customFormat="1" ht="19.5" customHeight="1" thickBot="1" x14ac:dyDescent="0.25">
      <c r="A22" s="42">
        <v>14</v>
      </c>
      <c r="B22" s="78" t="s">
        <v>57</v>
      </c>
      <c r="C22" s="44" t="s">
        <v>24</v>
      </c>
      <c r="D22" s="81">
        <v>3</v>
      </c>
      <c r="E22" s="58">
        <v>19600</v>
      </c>
      <c r="F22" s="58">
        <v>20580</v>
      </c>
      <c r="G22" s="58">
        <v>21560</v>
      </c>
      <c r="H22" s="56"/>
      <c r="I22" s="56"/>
      <c r="J22" s="56"/>
      <c r="K22" s="57"/>
      <c r="L22" s="59">
        <f t="shared" si="0"/>
        <v>20580</v>
      </c>
      <c r="M22" s="60">
        <f t="shared" si="1"/>
        <v>980</v>
      </c>
      <c r="N22" s="60">
        <f t="shared" si="2"/>
        <v>4.7619047619047619</v>
      </c>
      <c r="O22" s="61">
        <f t="shared" si="3"/>
        <v>61740</v>
      </c>
      <c r="P22" s="62">
        <f t="shared" si="4"/>
        <v>20580</v>
      </c>
      <c r="Q22" s="61">
        <f t="shared" si="5"/>
        <v>20580</v>
      </c>
      <c r="R22" s="63">
        <f t="shared" si="6"/>
        <v>61740</v>
      </c>
    </row>
    <row r="23" spans="1:18" s="46" customFormat="1" ht="18.75" customHeight="1" thickBot="1" x14ac:dyDescent="0.25">
      <c r="A23" s="42">
        <v>15</v>
      </c>
      <c r="B23" s="78" t="s">
        <v>58</v>
      </c>
      <c r="C23" s="44" t="s">
        <v>24</v>
      </c>
      <c r="D23" s="81">
        <v>1</v>
      </c>
      <c r="E23" s="58">
        <v>24300</v>
      </c>
      <c r="F23" s="58">
        <v>25515</v>
      </c>
      <c r="G23" s="58">
        <v>26730</v>
      </c>
      <c r="H23" s="56"/>
      <c r="I23" s="56"/>
      <c r="J23" s="56"/>
      <c r="K23" s="57"/>
      <c r="L23" s="59">
        <f t="shared" si="0"/>
        <v>25515</v>
      </c>
      <c r="M23" s="60">
        <f t="shared" si="1"/>
        <v>1215</v>
      </c>
      <c r="N23" s="60">
        <f t="shared" si="2"/>
        <v>4.7619047619047619</v>
      </c>
      <c r="O23" s="61">
        <f t="shared" si="3"/>
        <v>25515</v>
      </c>
      <c r="P23" s="62">
        <f t="shared" si="4"/>
        <v>25515</v>
      </c>
      <c r="Q23" s="61">
        <f t="shared" si="5"/>
        <v>25515</v>
      </c>
      <c r="R23" s="63">
        <f t="shared" si="6"/>
        <v>25515</v>
      </c>
    </row>
    <row r="24" spans="1:18" s="46" customFormat="1" ht="18" customHeight="1" thickBot="1" x14ac:dyDescent="0.25">
      <c r="A24" s="42">
        <v>16</v>
      </c>
      <c r="B24" s="78" t="s">
        <v>59</v>
      </c>
      <c r="C24" s="44" t="s">
        <v>24</v>
      </c>
      <c r="D24" s="81">
        <v>1</v>
      </c>
      <c r="E24" s="58">
        <v>30600</v>
      </c>
      <c r="F24" s="58">
        <v>32130</v>
      </c>
      <c r="G24" s="58">
        <v>33660</v>
      </c>
      <c r="H24" s="56"/>
      <c r="I24" s="56"/>
      <c r="J24" s="56"/>
      <c r="K24" s="57"/>
      <c r="L24" s="59">
        <f t="shared" si="0"/>
        <v>32130</v>
      </c>
      <c r="M24" s="60">
        <f t="shared" si="1"/>
        <v>1530</v>
      </c>
      <c r="N24" s="60">
        <f t="shared" si="2"/>
        <v>4.7619047619047619</v>
      </c>
      <c r="O24" s="61">
        <f t="shared" si="3"/>
        <v>32130</v>
      </c>
      <c r="P24" s="62">
        <f t="shared" si="4"/>
        <v>32130</v>
      </c>
      <c r="Q24" s="61">
        <f t="shared" si="5"/>
        <v>32130</v>
      </c>
      <c r="R24" s="63">
        <f t="shared" si="6"/>
        <v>32130</v>
      </c>
    </row>
    <row r="25" spans="1:18" s="46" customFormat="1" ht="21" customHeight="1" thickBot="1" x14ac:dyDescent="0.25">
      <c r="A25" s="42">
        <v>17</v>
      </c>
      <c r="B25" s="78" t="s">
        <v>60</v>
      </c>
      <c r="C25" s="44" t="s">
        <v>24</v>
      </c>
      <c r="D25" s="81">
        <v>1</v>
      </c>
      <c r="E25" s="58">
        <v>6150</v>
      </c>
      <c r="F25" s="58">
        <v>6457.5</v>
      </c>
      <c r="G25" s="58">
        <v>6765</v>
      </c>
      <c r="H25" s="56"/>
      <c r="I25" s="56"/>
      <c r="J25" s="56"/>
      <c r="K25" s="57"/>
      <c r="L25" s="59">
        <f t="shared" ref="L25:L55" si="7">(E25+F25+G25)/3</f>
        <v>6457.5</v>
      </c>
      <c r="M25" s="60">
        <f t="shared" ref="M25:M26" si="8">SQRT(((SUM((POWER(E25-L25,2)),(POWER(F25-L25,2)),(POWER(G25-L25,2)))/(COLUMNS(E25:G25)-1))))</f>
        <v>307.5</v>
      </c>
      <c r="N25" s="60">
        <f t="shared" ref="N25:N26" si="9">M25/L25*100</f>
        <v>4.7619047619047619</v>
      </c>
      <c r="O25" s="61">
        <f t="shared" ref="O25:O55" si="10">((D25/3)*(SUM(E25:G25)))</f>
        <v>6457.5</v>
      </c>
      <c r="P25" s="62">
        <f t="shared" ref="P25:P26" si="11">O25/D25</f>
        <v>6457.5</v>
      </c>
      <c r="Q25" s="61">
        <f t="shared" ref="Q25:Q26" si="12">ROUNDDOWN(P25,2)</f>
        <v>6457.5</v>
      </c>
      <c r="R25" s="63">
        <f t="shared" ref="R25:R26" si="13">Q25*D25</f>
        <v>6457.5</v>
      </c>
    </row>
    <row r="26" spans="1:18" s="46" customFormat="1" ht="15.75" customHeight="1" thickBot="1" x14ac:dyDescent="0.25">
      <c r="A26" s="42">
        <v>18</v>
      </c>
      <c r="B26" s="78" t="s">
        <v>62</v>
      </c>
      <c r="C26" s="44" t="s">
        <v>24</v>
      </c>
      <c r="D26" s="81">
        <v>1</v>
      </c>
      <c r="E26" s="58">
        <v>23670</v>
      </c>
      <c r="F26" s="58">
        <v>24853.5</v>
      </c>
      <c r="G26" s="58">
        <v>26037</v>
      </c>
      <c r="H26" s="56"/>
      <c r="I26" s="56"/>
      <c r="J26" s="56"/>
      <c r="K26" s="57"/>
      <c r="L26" s="59">
        <f t="shared" si="7"/>
        <v>24853.5</v>
      </c>
      <c r="M26" s="60">
        <f t="shared" si="8"/>
        <v>1183.5</v>
      </c>
      <c r="N26" s="60">
        <f t="shared" si="9"/>
        <v>4.7619047619047619</v>
      </c>
      <c r="O26" s="61">
        <f t="shared" si="10"/>
        <v>24853.5</v>
      </c>
      <c r="P26" s="62">
        <f t="shared" si="11"/>
        <v>24853.5</v>
      </c>
      <c r="Q26" s="61">
        <f t="shared" si="12"/>
        <v>24853.5</v>
      </c>
      <c r="R26" s="63">
        <f t="shared" si="13"/>
        <v>24853.5</v>
      </c>
    </row>
    <row r="27" spans="1:18" s="46" customFormat="1" ht="16.5" customHeight="1" thickBot="1" x14ac:dyDescent="0.25">
      <c r="A27" s="42">
        <v>19</v>
      </c>
      <c r="B27" s="78" t="s">
        <v>61</v>
      </c>
      <c r="C27" s="44" t="s">
        <v>24</v>
      </c>
      <c r="D27" s="81">
        <v>2</v>
      </c>
      <c r="E27" s="58">
        <v>19550</v>
      </c>
      <c r="F27" s="58">
        <v>20527.5</v>
      </c>
      <c r="G27" s="58">
        <v>21505</v>
      </c>
      <c r="H27" s="56"/>
      <c r="I27" s="56"/>
      <c r="J27" s="56"/>
      <c r="K27" s="57"/>
      <c r="L27" s="59">
        <f t="shared" si="7"/>
        <v>20527.5</v>
      </c>
      <c r="M27" s="60">
        <f t="shared" ref="M27:M55" si="14">SQRT(((SUM((POWER(E27-L27,2)),(POWER(F27-L27,2)),(POWER(G27-L27,2)))/(COLUMNS(E27:G27)-1))))</f>
        <v>977.5</v>
      </c>
      <c r="N27" s="60">
        <f t="shared" ref="N27:N55" si="15">M27/L27*100</f>
        <v>4.7619047619047619</v>
      </c>
      <c r="O27" s="61">
        <f t="shared" si="10"/>
        <v>41055</v>
      </c>
      <c r="P27" s="62">
        <f t="shared" ref="P27:P55" si="16">O27/D27</f>
        <v>20527.5</v>
      </c>
      <c r="Q27" s="61">
        <f t="shared" ref="Q27:Q55" si="17">ROUNDDOWN(P27,2)</f>
        <v>20527.5</v>
      </c>
      <c r="R27" s="63">
        <f t="shared" ref="R27:R55" si="18">Q27*D27</f>
        <v>41055</v>
      </c>
    </row>
    <row r="28" spans="1:18" s="46" customFormat="1" ht="17.25" customHeight="1" thickBot="1" x14ac:dyDescent="0.25">
      <c r="A28" s="42">
        <v>20</v>
      </c>
      <c r="B28" s="78" t="s">
        <v>66</v>
      </c>
      <c r="C28" s="44" t="s">
        <v>24</v>
      </c>
      <c r="D28" s="81">
        <v>1</v>
      </c>
      <c r="E28" s="58">
        <v>11720</v>
      </c>
      <c r="F28" s="58">
        <v>11720</v>
      </c>
      <c r="G28" s="58">
        <v>11720</v>
      </c>
      <c r="H28" s="56"/>
      <c r="I28" s="56"/>
      <c r="J28" s="56"/>
      <c r="K28" s="57"/>
      <c r="L28" s="59">
        <f t="shared" si="7"/>
        <v>11720</v>
      </c>
      <c r="M28" s="60">
        <f t="shared" si="14"/>
        <v>0</v>
      </c>
      <c r="N28" s="60">
        <f t="shared" si="15"/>
        <v>0</v>
      </c>
      <c r="O28" s="61">
        <f t="shared" si="10"/>
        <v>11720</v>
      </c>
      <c r="P28" s="62">
        <f t="shared" si="16"/>
        <v>11720</v>
      </c>
      <c r="Q28" s="61">
        <f t="shared" si="17"/>
        <v>11720</v>
      </c>
      <c r="R28" s="63">
        <f t="shared" si="18"/>
        <v>11720</v>
      </c>
    </row>
    <row r="29" spans="1:18" s="46" customFormat="1" ht="19.5" customHeight="1" thickBot="1" x14ac:dyDescent="0.25">
      <c r="A29" s="42">
        <v>21</v>
      </c>
      <c r="B29" s="78" t="s">
        <v>67</v>
      </c>
      <c r="C29" s="44" t="s">
        <v>24</v>
      </c>
      <c r="D29" s="81">
        <v>8</v>
      </c>
      <c r="E29" s="58">
        <v>2700</v>
      </c>
      <c r="F29" s="58">
        <v>2700</v>
      </c>
      <c r="G29" s="58">
        <v>2700</v>
      </c>
      <c r="H29" s="56"/>
      <c r="I29" s="56"/>
      <c r="J29" s="56"/>
      <c r="K29" s="57"/>
      <c r="L29" s="59">
        <f t="shared" si="7"/>
        <v>2700</v>
      </c>
      <c r="M29" s="60">
        <f t="shared" si="14"/>
        <v>0</v>
      </c>
      <c r="N29" s="60">
        <f t="shared" si="15"/>
        <v>0</v>
      </c>
      <c r="O29" s="61">
        <f t="shared" si="10"/>
        <v>21600</v>
      </c>
      <c r="P29" s="62">
        <f t="shared" si="16"/>
        <v>2700</v>
      </c>
      <c r="Q29" s="61">
        <f t="shared" si="17"/>
        <v>2700</v>
      </c>
      <c r="R29" s="63">
        <f t="shared" si="18"/>
        <v>21600</v>
      </c>
    </row>
    <row r="30" spans="1:18" s="46" customFormat="1" ht="48" customHeight="1" thickBot="1" x14ac:dyDescent="0.25">
      <c r="A30" s="42">
        <v>22</v>
      </c>
      <c r="B30" s="78" t="s">
        <v>68</v>
      </c>
      <c r="C30" s="44" t="s">
        <v>24</v>
      </c>
      <c r="D30" s="81">
        <v>1</v>
      </c>
      <c r="E30" s="58">
        <v>8140</v>
      </c>
      <c r="F30" s="58">
        <v>8140</v>
      </c>
      <c r="G30" s="58">
        <v>8140</v>
      </c>
      <c r="H30" s="56"/>
      <c r="I30" s="56"/>
      <c r="J30" s="56"/>
      <c r="K30" s="57"/>
      <c r="L30" s="59">
        <f t="shared" ref="L30:L43" si="19">(E30+F30+G30)/3</f>
        <v>8140</v>
      </c>
      <c r="M30" s="60">
        <f t="shared" ref="M30:M43" si="20">SQRT(((SUM((POWER(E30-L30,2)),(POWER(F30-L30,2)),(POWER(G30-L30,2)))/(COLUMNS(E30:G30)-1))))</f>
        <v>0</v>
      </c>
      <c r="N30" s="60">
        <f t="shared" ref="N30:N43" si="21">M30/L30*100</f>
        <v>0</v>
      </c>
      <c r="O30" s="61">
        <f t="shared" ref="O30:O43" si="22">((D30/3)*(SUM(E30:G30)))</f>
        <v>8140</v>
      </c>
      <c r="P30" s="62">
        <f t="shared" ref="P30:P43" si="23">O30/D30</f>
        <v>8140</v>
      </c>
      <c r="Q30" s="61">
        <f t="shared" ref="Q30:Q43" si="24">ROUNDDOWN(P30,2)</f>
        <v>8140</v>
      </c>
      <c r="R30" s="63">
        <f t="shared" ref="R30:R43" si="25">Q30*D30</f>
        <v>8140</v>
      </c>
    </row>
    <row r="31" spans="1:18" s="46" customFormat="1" ht="31.5" customHeight="1" thickBot="1" x14ac:dyDescent="0.25">
      <c r="A31" s="42">
        <v>23</v>
      </c>
      <c r="B31" s="78" t="s">
        <v>69</v>
      </c>
      <c r="C31" s="44" t="s">
        <v>24</v>
      </c>
      <c r="D31" s="81">
        <v>4</v>
      </c>
      <c r="E31" s="58">
        <v>5780</v>
      </c>
      <c r="F31" s="58">
        <v>5780</v>
      </c>
      <c r="G31" s="58">
        <v>5780</v>
      </c>
      <c r="H31" s="56"/>
      <c r="I31" s="56"/>
      <c r="J31" s="56"/>
      <c r="K31" s="57"/>
      <c r="L31" s="59">
        <f t="shared" si="19"/>
        <v>5780</v>
      </c>
      <c r="M31" s="60">
        <f t="shared" si="20"/>
        <v>0</v>
      </c>
      <c r="N31" s="60">
        <f t="shared" si="21"/>
        <v>0</v>
      </c>
      <c r="O31" s="61">
        <f t="shared" si="22"/>
        <v>23120</v>
      </c>
      <c r="P31" s="62">
        <f t="shared" si="23"/>
        <v>5780</v>
      </c>
      <c r="Q31" s="61">
        <f t="shared" si="24"/>
        <v>5780</v>
      </c>
      <c r="R31" s="63">
        <f t="shared" si="25"/>
        <v>23120</v>
      </c>
    </row>
    <row r="32" spans="1:18" s="46" customFormat="1" ht="18" customHeight="1" thickBot="1" x14ac:dyDescent="0.25">
      <c r="A32" s="42">
        <v>24</v>
      </c>
      <c r="B32" s="78" t="s">
        <v>70</v>
      </c>
      <c r="C32" s="44" t="s">
        <v>24</v>
      </c>
      <c r="D32" s="81">
        <v>4</v>
      </c>
      <c r="E32" s="58">
        <v>1500</v>
      </c>
      <c r="F32" s="58">
        <v>1500</v>
      </c>
      <c r="G32" s="31">
        <v>1500</v>
      </c>
      <c r="H32" s="56"/>
      <c r="I32" s="56"/>
      <c r="J32" s="56"/>
      <c r="K32" s="57"/>
      <c r="L32" s="59">
        <f t="shared" si="19"/>
        <v>1500</v>
      </c>
      <c r="M32" s="60">
        <f t="shared" si="20"/>
        <v>0</v>
      </c>
      <c r="N32" s="60">
        <f t="shared" si="21"/>
        <v>0</v>
      </c>
      <c r="O32" s="61">
        <f t="shared" si="22"/>
        <v>6000</v>
      </c>
      <c r="P32" s="62">
        <f t="shared" si="23"/>
        <v>1500</v>
      </c>
      <c r="Q32" s="61">
        <f t="shared" si="24"/>
        <v>1500</v>
      </c>
      <c r="R32" s="63">
        <f t="shared" si="25"/>
        <v>6000</v>
      </c>
    </row>
    <row r="33" spans="1:30" s="46" customFormat="1" ht="15.75" customHeight="1" thickBot="1" x14ac:dyDescent="0.25">
      <c r="A33" s="42">
        <v>25</v>
      </c>
      <c r="B33" s="78" t="s">
        <v>71</v>
      </c>
      <c r="C33" s="44" t="s">
        <v>24</v>
      </c>
      <c r="D33" s="81">
        <v>2</v>
      </c>
      <c r="E33" s="58">
        <v>12000</v>
      </c>
      <c r="F33" s="58">
        <v>12000</v>
      </c>
      <c r="G33" s="58">
        <v>12000</v>
      </c>
      <c r="H33" s="56"/>
      <c r="I33" s="56"/>
      <c r="J33" s="56"/>
      <c r="K33" s="57"/>
      <c r="L33" s="59">
        <f t="shared" si="19"/>
        <v>12000</v>
      </c>
      <c r="M33" s="60">
        <f t="shared" si="20"/>
        <v>0</v>
      </c>
      <c r="N33" s="60">
        <f t="shared" si="21"/>
        <v>0</v>
      </c>
      <c r="O33" s="61">
        <f t="shared" si="22"/>
        <v>24000</v>
      </c>
      <c r="P33" s="62">
        <f t="shared" si="23"/>
        <v>12000</v>
      </c>
      <c r="Q33" s="61">
        <f t="shared" si="24"/>
        <v>12000</v>
      </c>
      <c r="R33" s="63">
        <f t="shared" si="25"/>
        <v>24000</v>
      </c>
    </row>
    <row r="34" spans="1:30" s="46" customFormat="1" ht="19.5" customHeight="1" thickBot="1" x14ac:dyDescent="0.25">
      <c r="A34" s="42">
        <v>26</v>
      </c>
      <c r="B34" s="78" t="s">
        <v>72</v>
      </c>
      <c r="C34" s="44" t="s">
        <v>24</v>
      </c>
      <c r="D34" s="81">
        <v>4</v>
      </c>
      <c r="E34" s="58">
        <v>6820</v>
      </c>
      <c r="F34" s="58">
        <v>6820</v>
      </c>
      <c r="G34" s="58">
        <v>6820</v>
      </c>
      <c r="H34" s="56"/>
      <c r="I34" s="56"/>
      <c r="J34" s="56"/>
      <c r="K34" s="57"/>
      <c r="L34" s="59">
        <f t="shared" si="19"/>
        <v>6820</v>
      </c>
      <c r="M34" s="60">
        <f t="shared" si="20"/>
        <v>0</v>
      </c>
      <c r="N34" s="60">
        <f t="shared" si="21"/>
        <v>0</v>
      </c>
      <c r="O34" s="61">
        <f t="shared" si="22"/>
        <v>27280</v>
      </c>
      <c r="P34" s="62">
        <f t="shared" si="23"/>
        <v>6820</v>
      </c>
      <c r="Q34" s="61">
        <f t="shared" si="24"/>
        <v>6820</v>
      </c>
      <c r="R34" s="63">
        <f t="shared" si="25"/>
        <v>27280</v>
      </c>
    </row>
    <row r="35" spans="1:30" s="46" customFormat="1" ht="33.75" customHeight="1" thickBot="1" x14ac:dyDescent="0.25">
      <c r="A35" s="42">
        <v>27</v>
      </c>
      <c r="B35" s="78" t="s">
        <v>73</v>
      </c>
      <c r="C35" s="44" t="s">
        <v>24</v>
      </c>
      <c r="D35" s="81">
        <v>6</v>
      </c>
      <c r="E35" s="58">
        <v>1500</v>
      </c>
      <c r="F35" s="58">
        <v>1500</v>
      </c>
      <c r="G35" s="58">
        <v>1500</v>
      </c>
      <c r="H35" s="56"/>
      <c r="I35" s="56"/>
      <c r="J35" s="56"/>
      <c r="K35" s="57"/>
      <c r="L35" s="59">
        <f t="shared" si="19"/>
        <v>1500</v>
      </c>
      <c r="M35" s="60">
        <f t="shared" si="20"/>
        <v>0</v>
      </c>
      <c r="N35" s="60">
        <f t="shared" si="21"/>
        <v>0</v>
      </c>
      <c r="O35" s="61">
        <f t="shared" si="22"/>
        <v>9000</v>
      </c>
      <c r="P35" s="62">
        <f t="shared" si="23"/>
        <v>1500</v>
      </c>
      <c r="Q35" s="61">
        <f t="shared" si="24"/>
        <v>1500</v>
      </c>
      <c r="R35" s="63">
        <f t="shared" si="25"/>
        <v>9000</v>
      </c>
    </row>
    <row r="36" spans="1:30" s="46" customFormat="1" ht="31.5" customHeight="1" thickBot="1" x14ac:dyDescent="0.25">
      <c r="A36" s="42">
        <v>28</v>
      </c>
      <c r="B36" s="78" t="s">
        <v>93</v>
      </c>
      <c r="C36" s="44" t="s">
        <v>24</v>
      </c>
      <c r="D36" s="81">
        <v>6</v>
      </c>
      <c r="E36" s="58">
        <v>1500</v>
      </c>
      <c r="F36" s="58">
        <v>1500</v>
      </c>
      <c r="G36" s="58">
        <v>1500</v>
      </c>
      <c r="H36" s="56"/>
      <c r="I36" s="56"/>
      <c r="J36" s="56"/>
      <c r="K36" s="57"/>
      <c r="L36" s="59">
        <f t="shared" si="19"/>
        <v>1500</v>
      </c>
      <c r="M36" s="60">
        <f t="shared" si="20"/>
        <v>0</v>
      </c>
      <c r="N36" s="60">
        <f t="shared" si="21"/>
        <v>0</v>
      </c>
      <c r="O36" s="61">
        <f t="shared" si="22"/>
        <v>9000</v>
      </c>
      <c r="P36" s="62">
        <f t="shared" si="23"/>
        <v>1500</v>
      </c>
      <c r="Q36" s="61">
        <f t="shared" si="24"/>
        <v>1500</v>
      </c>
      <c r="R36" s="63">
        <f t="shared" si="25"/>
        <v>9000</v>
      </c>
    </row>
    <row r="37" spans="1:30" s="46" customFormat="1" ht="30" customHeight="1" thickBot="1" x14ac:dyDescent="0.25">
      <c r="A37" s="42">
        <v>29</v>
      </c>
      <c r="B37" s="78" t="s">
        <v>74</v>
      </c>
      <c r="C37" s="44" t="s">
        <v>24</v>
      </c>
      <c r="D37" s="81">
        <v>4</v>
      </c>
      <c r="E37" s="58">
        <v>1500</v>
      </c>
      <c r="F37" s="58">
        <v>1500</v>
      </c>
      <c r="G37" s="58">
        <v>1500</v>
      </c>
      <c r="H37" s="56"/>
      <c r="I37" s="56"/>
      <c r="J37" s="56"/>
      <c r="K37" s="57"/>
      <c r="L37" s="59">
        <f t="shared" si="19"/>
        <v>1500</v>
      </c>
      <c r="M37" s="60">
        <f t="shared" si="20"/>
        <v>0</v>
      </c>
      <c r="N37" s="60">
        <f t="shared" si="21"/>
        <v>0</v>
      </c>
      <c r="O37" s="61">
        <f t="shared" si="22"/>
        <v>6000</v>
      </c>
      <c r="P37" s="62">
        <f t="shared" si="23"/>
        <v>1500</v>
      </c>
      <c r="Q37" s="61">
        <f t="shared" si="24"/>
        <v>1500</v>
      </c>
      <c r="R37" s="63">
        <f t="shared" si="25"/>
        <v>6000</v>
      </c>
    </row>
    <row r="38" spans="1:30" s="46" customFormat="1" ht="33" customHeight="1" thickBot="1" x14ac:dyDescent="0.25">
      <c r="A38" s="42">
        <v>30</v>
      </c>
      <c r="B38" s="78" t="s">
        <v>75</v>
      </c>
      <c r="C38" s="44" t="s">
        <v>24</v>
      </c>
      <c r="D38" s="81">
        <v>2</v>
      </c>
      <c r="E38" s="58">
        <v>3430</v>
      </c>
      <c r="F38" s="58">
        <v>3430</v>
      </c>
      <c r="G38" s="58">
        <v>3430</v>
      </c>
      <c r="H38" s="56"/>
      <c r="I38" s="56"/>
      <c r="J38" s="56"/>
      <c r="K38" s="57"/>
      <c r="L38" s="59">
        <f t="shared" si="19"/>
        <v>3430</v>
      </c>
      <c r="M38" s="60">
        <f t="shared" si="20"/>
        <v>0</v>
      </c>
      <c r="N38" s="60">
        <f t="shared" si="21"/>
        <v>0</v>
      </c>
      <c r="O38" s="61">
        <f t="shared" si="22"/>
        <v>6860</v>
      </c>
      <c r="P38" s="62">
        <f t="shared" si="23"/>
        <v>3430</v>
      </c>
      <c r="Q38" s="61">
        <f t="shared" si="24"/>
        <v>3430</v>
      </c>
      <c r="R38" s="63">
        <f t="shared" si="25"/>
        <v>6860</v>
      </c>
    </row>
    <row r="39" spans="1:30" s="46" customFormat="1" ht="19.5" customHeight="1" thickBot="1" x14ac:dyDescent="0.25">
      <c r="A39" s="42">
        <v>31</v>
      </c>
      <c r="B39" s="78" t="s">
        <v>76</v>
      </c>
      <c r="C39" s="44" t="s">
        <v>24</v>
      </c>
      <c r="D39" s="81">
        <v>1</v>
      </c>
      <c r="E39" s="58">
        <v>59055</v>
      </c>
      <c r="F39" s="58">
        <v>59055</v>
      </c>
      <c r="G39" s="58">
        <v>59055</v>
      </c>
      <c r="H39" s="56"/>
      <c r="I39" s="56"/>
      <c r="J39" s="56"/>
      <c r="K39" s="57"/>
      <c r="L39" s="59">
        <f t="shared" si="19"/>
        <v>59055</v>
      </c>
      <c r="M39" s="60">
        <f t="shared" si="20"/>
        <v>0</v>
      </c>
      <c r="N39" s="60">
        <f t="shared" si="21"/>
        <v>0</v>
      </c>
      <c r="O39" s="61">
        <f t="shared" si="22"/>
        <v>59055</v>
      </c>
      <c r="P39" s="62">
        <f t="shared" si="23"/>
        <v>59055</v>
      </c>
      <c r="Q39" s="61">
        <f t="shared" si="24"/>
        <v>59055</v>
      </c>
      <c r="R39" s="63">
        <f t="shared" si="25"/>
        <v>59055</v>
      </c>
    </row>
    <row r="40" spans="1:30" s="46" customFormat="1" ht="34.5" customHeight="1" thickBot="1" x14ac:dyDescent="0.25">
      <c r="A40" s="42">
        <v>32</v>
      </c>
      <c r="B40" s="78" t="s">
        <v>77</v>
      </c>
      <c r="C40" s="44" t="s">
        <v>24</v>
      </c>
      <c r="D40" s="81">
        <v>8</v>
      </c>
      <c r="E40" s="58">
        <v>1540</v>
      </c>
      <c r="F40" s="58">
        <v>1540</v>
      </c>
      <c r="G40" s="58">
        <v>1540</v>
      </c>
      <c r="H40" s="56"/>
      <c r="I40" s="56"/>
      <c r="J40" s="56"/>
      <c r="K40" s="57"/>
      <c r="L40" s="59">
        <f t="shared" si="19"/>
        <v>1540</v>
      </c>
      <c r="M40" s="60">
        <f t="shared" si="20"/>
        <v>0</v>
      </c>
      <c r="N40" s="60">
        <f t="shared" si="21"/>
        <v>0</v>
      </c>
      <c r="O40" s="61">
        <f t="shared" si="22"/>
        <v>12320</v>
      </c>
      <c r="P40" s="62">
        <f t="shared" si="23"/>
        <v>1540</v>
      </c>
      <c r="Q40" s="61">
        <f t="shared" si="24"/>
        <v>1540</v>
      </c>
      <c r="R40" s="63">
        <f t="shared" si="25"/>
        <v>12320</v>
      </c>
    </row>
    <row r="41" spans="1:30" s="46" customFormat="1" ht="31.5" customHeight="1" thickBot="1" x14ac:dyDescent="0.25">
      <c r="A41" s="42">
        <v>33</v>
      </c>
      <c r="B41" s="78" t="s">
        <v>78</v>
      </c>
      <c r="C41" s="44" t="s">
        <v>24</v>
      </c>
      <c r="D41" s="81">
        <v>4</v>
      </c>
      <c r="E41" s="58">
        <v>1280</v>
      </c>
      <c r="F41" s="58">
        <v>1280</v>
      </c>
      <c r="G41" s="58">
        <v>1280</v>
      </c>
      <c r="H41" s="56"/>
      <c r="I41" s="56"/>
      <c r="J41" s="56"/>
      <c r="K41" s="57"/>
      <c r="L41" s="59">
        <f t="shared" si="19"/>
        <v>1280</v>
      </c>
      <c r="M41" s="60">
        <f t="shared" si="20"/>
        <v>0</v>
      </c>
      <c r="N41" s="60">
        <f t="shared" si="21"/>
        <v>0</v>
      </c>
      <c r="O41" s="61">
        <f t="shared" si="22"/>
        <v>5120</v>
      </c>
      <c r="P41" s="62">
        <f t="shared" si="23"/>
        <v>1280</v>
      </c>
      <c r="Q41" s="61">
        <f t="shared" si="24"/>
        <v>1280</v>
      </c>
      <c r="R41" s="63">
        <f t="shared" si="25"/>
        <v>5120</v>
      </c>
      <c r="AD41" s="71"/>
    </row>
    <row r="42" spans="1:30" s="46" customFormat="1" ht="33" customHeight="1" thickBot="1" x14ac:dyDescent="0.25">
      <c r="A42" s="42">
        <v>34</v>
      </c>
      <c r="B42" s="78" t="s">
        <v>79</v>
      </c>
      <c r="C42" s="44" t="s">
        <v>24</v>
      </c>
      <c r="D42" s="81">
        <v>2</v>
      </c>
      <c r="E42" s="58">
        <v>4750</v>
      </c>
      <c r="F42" s="58">
        <v>4750</v>
      </c>
      <c r="G42" s="58">
        <v>4750</v>
      </c>
      <c r="H42" s="56"/>
      <c r="I42" s="56"/>
      <c r="J42" s="56"/>
      <c r="K42" s="57"/>
      <c r="L42" s="59">
        <f t="shared" si="19"/>
        <v>4750</v>
      </c>
      <c r="M42" s="60">
        <f t="shared" si="20"/>
        <v>0</v>
      </c>
      <c r="N42" s="60">
        <f t="shared" si="21"/>
        <v>0</v>
      </c>
      <c r="O42" s="61">
        <f t="shared" si="22"/>
        <v>9500</v>
      </c>
      <c r="P42" s="62">
        <f t="shared" si="23"/>
        <v>4750</v>
      </c>
      <c r="Q42" s="61">
        <f t="shared" si="24"/>
        <v>4750</v>
      </c>
      <c r="R42" s="63">
        <f t="shared" si="25"/>
        <v>9500</v>
      </c>
    </row>
    <row r="43" spans="1:30" s="46" customFormat="1" ht="33" customHeight="1" thickBot="1" x14ac:dyDescent="0.25">
      <c r="A43" s="42">
        <v>35</v>
      </c>
      <c r="B43" s="78" t="s">
        <v>80</v>
      </c>
      <c r="C43" s="44" t="s">
        <v>24</v>
      </c>
      <c r="D43" s="81">
        <v>2</v>
      </c>
      <c r="E43" s="58">
        <v>4800</v>
      </c>
      <c r="F43" s="58">
        <v>4800</v>
      </c>
      <c r="G43" s="58">
        <v>4800</v>
      </c>
      <c r="H43" s="56"/>
      <c r="I43" s="56"/>
      <c r="J43" s="56"/>
      <c r="K43" s="57"/>
      <c r="L43" s="59">
        <f t="shared" si="19"/>
        <v>4800</v>
      </c>
      <c r="M43" s="60">
        <f t="shared" si="20"/>
        <v>0</v>
      </c>
      <c r="N43" s="60">
        <f t="shared" si="21"/>
        <v>0</v>
      </c>
      <c r="O43" s="61">
        <f t="shared" si="22"/>
        <v>9600</v>
      </c>
      <c r="P43" s="62">
        <f t="shared" si="23"/>
        <v>4800</v>
      </c>
      <c r="Q43" s="61">
        <f t="shared" si="24"/>
        <v>4800</v>
      </c>
      <c r="R43" s="63">
        <f t="shared" si="25"/>
        <v>9600</v>
      </c>
    </row>
    <row r="44" spans="1:30" s="46" customFormat="1" ht="18" customHeight="1" thickBot="1" x14ac:dyDescent="0.25">
      <c r="A44" s="42">
        <v>36</v>
      </c>
      <c r="B44" s="78" t="s">
        <v>81</v>
      </c>
      <c r="C44" s="44" t="s">
        <v>24</v>
      </c>
      <c r="D44" s="81">
        <v>12</v>
      </c>
      <c r="E44" s="58">
        <v>1460</v>
      </c>
      <c r="F44" s="58">
        <v>1460</v>
      </c>
      <c r="G44" s="58">
        <v>1460</v>
      </c>
      <c r="H44" s="56"/>
      <c r="I44" s="56"/>
      <c r="J44" s="56"/>
      <c r="K44" s="57"/>
      <c r="L44" s="59">
        <f t="shared" si="7"/>
        <v>1460</v>
      </c>
      <c r="M44" s="60">
        <f t="shared" si="14"/>
        <v>0</v>
      </c>
      <c r="N44" s="60">
        <f t="shared" si="15"/>
        <v>0</v>
      </c>
      <c r="O44" s="61">
        <f t="shared" si="10"/>
        <v>17520</v>
      </c>
      <c r="P44" s="62">
        <f t="shared" si="16"/>
        <v>1460</v>
      </c>
      <c r="Q44" s="61">
        <f t="shared" si="17"/>
        <v>1460</v>
      </c>
      <c r="R44" s="63">
        <f t="shared" si="18"/>
        <v>17520</v>
      </c>
    </row>
    <row r="45" spans="1:30" s="46" customFormat="1" ht="30" customHeight="1" thickBot="1" x14ac:dyDescent="0.25">
      <c r="A45" s="42">
        <v>37</v>
      </c>
      <c r="B45" s="78" t="s">
        <v>82</v>
      </c>
      <c r="C45" s="44" t="s">
        <v>24</v>
      </c>
      <c r="D45" s="81">
        <v>4</v>
      </c>
      <c r="E45" s="58">
        <v>3700</v>
      </c>
      <c r="F45" s="58">
        <v>3700</v>
      </c>
      <c r="G45" s="58">
        <v>3700</v>
      </c>
      <c r="H45" s="56"/>
      <c r="I45" s="56"/>
      <c r="J45" s="56"/>
      <c r="K45" s="57"/>
      <c r="L45" s="59">
        <f t="shared" si="7"/>
        <v>3700</v>
      </c>
      <c r="M45" s="60">
        <f t="shared" si="14"/>
        <v>0</v>
      </c>
      <c r="N45" s="60">
        <f t="shared" si="15"/>
        <v>0</v>
      </c>
      <c r="O45" s="61">
        <f t="shared" si="10"/>
        <v>14800</v>
      </c>
      <c r="P45" s="62">
        <f t="shared" si="16"/>
        <v>3700</v>
      </c>
      <c r="Q45" s="61">
        <f t="shared" si="17"/>
        <v>3700</v>
      </c>
      <c r="R45" s="63">
        <f t="shared" si="18"/>
        <v>14800</v>
      </c>
    </row>
    <row r="46" spans="1:30" s="46" customFormat="1" ht="16.5" customHeight="1" thickBot="1" x14ac:dyDescent="0.25">
      <c r="A46" s="42">
        <v>38</v>
      </c>
      <c r="B46" s="78" t="s">
        <v>83</v>
      </c>
      <c r="C46" s="44" t="s">
        <v>24</v>
      </c>
      <c r="D46" s="81">
        <v>2</v>
      </c>
      <c r="E46" s="58">
        <v>8980</v>
      </c>
      <c r="F46" s="58">
        <v>8980</v>
      </c>
      <c r="G46" s="31">
        <v>8980</v>
      </c>
      <c r="H46" s="56"/>
      <c r="I46" s="56"/>
      <c r="J46" s="56"/>
      <c r="K46" s="57"/>
      <c r="L46" s="59">
        <f t="shared" si="7"/>
        <v>8980</v>
      </c>
      <c r="M46" s="60">
        <f t="shared" ref="M46:M54" si="26">SQRT(((SUM((POWER(E46-L46,2)),(POWER(F46-L46,2)),(POWER(G46-L46,2)))/(COLUMNS(E46:G46)-1))))</f>
        <v>0</v>
      </c>
      <c r="N46" s="60">
        <f t="shared" ref="N46:N54" si="27">M46/L46*100</f>
        <v>0</v>
      </c>
      <c r="O46" s="61">
        <f t="shared" si="10"/>
        <v>17960</v>
      </c>
      <c r="P46" s="62">
        <f t="shared" ref="P46:P54" si="28">O46/D46</f>
        <v>8980</v>
      </c>
      <c r="Q46" s="61">
        <f t="shared" ref="Q46:Q54" si="29">ROUNDDOWN(P46,2)</f>
        <v>8980</v>
      </c>
      <c r="R46" s="63">
        <f t="shared" ref="R46:R54" si="30">Q46*D46</f>
        <v>17960</v>
      </c>
    </row>
    <row r="47" spans="1:30" s="46" customFormat="1" ht="18" customHeight="1" thickBot="1" x14ac:dyDescent="0.25">
      <c r="A47" s="42">
        <v>39</v>
      </c>
      <c r="B47" s="78" t="s">
        <v>84</v>
      </c>
      <c r="C47" s="44" t="s">
        <v>24</v>
      </c>
      <c r="D47" s="81">
        <v>2</v>
      </c>
      <c r="E47" s="58">
        <v>11800</v>
      </c>
      <c r="F47" s="58">
        <v>11800</v>
      </c>
      <c r="G47" s="58">
        <v>11800</v>
      </c>
      <c r="H47" s="56"/>
      <c r="I47" s="56"/>
      <c r="J47" s="56"/>
      <c r="K47" s="57"/>
      <c r="L47" s="59">
        <f t="shared" ref="L47" si="31">(E47+F47+G47)/3</f>
        <v>11800</v>
      </c>
      <c r="M47" s="60">
        <f t="shared" ref="M47" si="32">SQRT(((SUM((POWER(E47-L47,2)),(POWER(F47-L47,2)),(POWER(G47-L47,2)))/(COLUMNS(E47:G47)-1))))</f>
        <v>0</v>
      </c>
      <c r="N47" s="60">
        <f t="shared" ref="N47" si="33">M47/L47*100</f>
        <v>0</v>
      </c>
      <c r="O47" s="61">
        <f t="shared" ref="O47" si="34">((D47/3)*(SUM(E47:G47)))</f>
        <v>23600</v>
      </c>
      <c r="P47" s="62">
        <f t="shared" ref="P47" si="35">O47/D47</f>
        <v>11800</v>
      </c>
      <c r="Q47" s="61">
        <f t="shared" ref="Q47" si="36">ROUNDDOWN(P47,2)</f>
        <v>11800</v>
      </c>
      <c r="R47" s="63">
        <f t="shared" ref="R47" si="37">Q47*D47</f>
        <v>23600</v>
      </c>
    </row>
    <row r="48" spans="1:30" s="46" customFormat="1" ht="33.75" customHeight="1" thickBot="1" x14ac:dyDescent="0.25">
      <c r="A48" s="42">
        <v>40</v>
      </c>
      <c r="B48" s="78" t="s">
        <v>85</v>
      </c>
      <c r="C48" s="44" t="s">
        <v>24</v>
      </c>
      <c r="D48" s="81">
        <v>4</v>
      </c>
      <c r="E48" s="58">
        <v>8300</v>
      </c>
      <c r="F48" s="58">
        <v>8300</v>
      </c>
      <c r="G48" s="58">
        <v>8300</v>
      </c>
      <c r="H48" s="56"/>
      <c r="I48" s="56"/>
      <c r="J48" s="56"/>
      <c r="K48" s="57"/>
      <c r="L48" s="59">
        <f t="shared" ref="L48" si="38">(E48+F48+G48)/3</f>
        <v>8300</v>
      </c>
      <c r="M48" s="60">
        <f t="shared" ref="M48" si="39">SQRT(((SUM((POWER(E48-L48,2)),(POWER(F48-L48,2)),(POWER(G48-L48,2)))/(COLUMNS(E48:G48)-1))))</f>
        <v>0</v>
      </c>
      <c r="N48" s="60">
        <f t="shared" ref="N48" si="40">M48/L48*100</f>
        <v>0</v>
      </c>
      <c r="O48" s="61">
        <f t="shared" ref="O48" si="41">((D48/3)*(SUM(E48:G48)))</f>
        <v>33200</v>
      </c>
      <c r="P48" s="62">
        <f t="shared" ref="P48" si="42">O48/D48</f>
        <v>8300</v>
      </c>
      <c r="Q48" s="61">
        <f t="shared" ref="Q48" si="43">ROUNDDOWN(P48,2)</f>
        <v>8300</v>
      </c>
      <c r="R48" s="63">
        <f t="shared" ref="R48" si="44">Q48*D48</f>
        <v>33200</v>
      </c>
    </row>
    <row r="49" spans="1:30" s="46" customFormat="1" ht="32.25" customHeight="1" thickBot="1" x14ac:dyDescent="0.25">
      <c r="A49" s="42">
        <v>41</v>
      </c>
      <c r="B49" s="78" t="s">
        <v>86</v>
      </c>
      <c r="C49" s="44" t="s">
        <v>24</v>
      </c>
      <c r="D49" s="81">
        <v>1</v>
      </c>
      <c r="E49" s="58">
        <v>29500</v>
      </c>
      <c r="F49" s="58">
        <v>29500</v>
      </c>
      <c r="G49" s="58">
        <v>29500</v>
      </c>
      <c r="H49" s="56"/>
      <c r="I49" s="56"/>
      <c r="J49" s="56"/>
      <c r="K49" s="57"/>
      <c r="L49" s="59">
        <f t="shared" ref="L49" si="45">(E49+F49+G49)/3</f>
        <v>29500</v>
      </c>
      <c r="M49" s="60">
        <f t="shared" ref="M49" si="46">SQRT(((SUM((POWER(E49-L49,2)),(POWER(F49-L49,2)),(POWER(G49-L49,2)))/(COLUMNS(E49:G49)-1))))</f>
        <v>0</v>
      </c>
      <c r="N49" s="60">
        <f t="shared" ref="N49" si="47">M49/L49*100</f>
        <v>0</v>
      </c>
      <c r="O49" s="61">
        <f t="shared" ref="O49" si="48">((D49/3)*(SUM(E49:G49)))</f>
        <v>29500</v>
      </c>
      <c r="P49" s="62">
        <f t="shared" ref="P49" si="49">O49/D49</f>
        <v>29500</v>
      </c>
      <c r="Q49" s="61">
        <f t="shared" ref="Q49" si="50">ROUNDDOWN(P49,2)</f>
        <v>29500</v>
      </c>
      <c r="R49" s="63">
        <f t="shared" ref="R49" si="51">Q49*D49</f>
        <v>29500</v>
      </c>
    </row>
    <row r="50" spans="1:30" s="46" customFormat="1" ht="17.25" customHeight="1" thickBot="1" x14ac:dyDescent="0.25">
      <c r="A50" s="42">
        <v>42</v>
      </c>
      <c r="B50" s="78" t="s">
        <v>87</v>
      </c>
      <c r="C50" s="44" t="s">
        <v>24</v>
      </c>
      <c r="D50" s="81">
        <v>4</v>
      </c>
      <c r="E50" s="58">
        <v>7425</v>
      </c>
      <c r="F50" s="58">
        <v>7425</v>
      </c>
      <c r="G50" s="58">
        <v>7425</v>
      </c>
      <c r="H50" s="56"/>
      <c r="I50" s="56"/>
      <c r="J50" s="56"/>
      <c r="K50" s="57"/>
      <c r="L50" s="59">
        <f t="shared" ref="L50" si="52">(E50+F50+G50)/3</f>
        <v>7425</v>
      </c>
      <c r="M50" s="60">
        <f t="shared" ref="M50" si="53">SQRT(((SUM((POWER(E50-L50,2)),(POWER(F50-L50,2)),(POWER(G50-L50,2)))/(COLUMNS(E50:G50)-1))))</f>
        <v>0</v>
      </c>
      <c r="N50" s="60">
        <f t="shared" ref="N50" si="54">M50/L50*100</f>
        <v>0</v>
      </c>
      <c r="O50" s="61">
        <f t="shared" ref="O50" si="55">((D50/3)*(SUM(E50:G50)))</f>
        <v>29700</v>
      </c>
      <c r="P50" s="62">
        <f t="shared" ref="P50" si="56">O50/D50</f>
        <v>7425</v>
      </c>
      <c r="Q50" s="61">
        <f t="shared" ref="Q50" si="57">ROUNDDOWN(P50,2)</f>
        <v>7425</v>
      </c>
      <c r="R50" s="63">
        <f t="shared" ref="R50" si="58">Q50*D50</f>
        <v>29700</v>
      </c>
    </row>
    <row r="51" spans="1:30" s="46" customFormat="1" ht="21" customHeight="1" thickBot="1" x14ac:dyDescent="0.25">
      <c r="A51" s="42">
        <v>43</v>
      </c>
      <c r="B51" s="78" t="s">
        <v>88</v>
      </c>
      <c r="C51" s="44" t="s">
        <v>24</v>
      </c>
      <c r="D51" s="81">
        <v>4</v>
      </c>
      <c r="E51" s="58">
        <v>7020</v>
      </c>
      <c r="F51" s="58">
        <v>7020</v>
      </c>
      <c r="G51" s="58">
        <v>7020</v>
      </c>
      <c r="H51" s="56"/>
      <c r="I51" s="56"/>
      <c r="J51" s="56"/>
      <c r="K51" s="57"/>
      <c r="L51" s="59">
        <f t="shared" ref="L51" si="59">(E51+F51+G51)/3</f>
        <v>7020</v>
      </c>
      <c r="M51" s="60">
        <f t="shared" ref="M51" si="60">SQRT(((SUM((POWER(E51-L51,2)),(POWER(F51-L51,2)),(POWER(G51-L51,2)))/(COLUMNS(E51:G51)-1))))</f>
        <v>0</v>
      </c>
      <c r="N51" s="60">
        <f t="shared" ref="N51" si="61">M51/L51*100</f>
        <v>0</v>
      </c>
      <c r="O51" s="61">
        <f t="shared" ref="O51" si="62">((D51/3)*(SUM(E51:G51)))</f>
        <v>28080</v>
      </c>
      <c r="P51" s="62">
        <f t="shared" ref="P51" si="63">O51/D51</f>
        <v>7020</v>
      </c>
      <c r="Q51" s="61">
        <f t="shared" ref="Q51" si="64">ROUNDDOWN(P51,2)</f>
        <v>7020</v>
      </c>
      <c r="R51" s="63">
        <f t="shared" ref="R51" si="65">Q51*D51</f>
        <v>28080</v>
      </c>
    </row>
    <row r="52" spans="1:30" s="46" customFormat="1" ht="33.75" customHeight="1" thickBot="1" x14ac:dyDescent="0.25">
      <c r="A52" s="42">
        <v>44</v>
      </c>
      <c r="B52" s="79" t="s">
        <v>89</v>
      </c>
      <c r="C52" s="44" t="s">
        <v>24</v>
      </c>
      <c r="D52" s="81">
        <v>2</v>
      </c>
      <c r="E52" s="58">
        <v>3100</v>
      </c>
      <c r="F52" s="58">
        <v>3100</v>
      </c>
      <c r="G52" s="58">
        <v>3100</v>
      </c>
      <c r="H52" s="56"/>
      <c r="I52" s="56"/>
      <c r="J52" s="56"/>
      <c r="K52" s="57"/>
      <c r="L52" s="59">
        <f t="shared" ref="L52" si="66">(E52+F52+G52)/3</f>
        <v>3100</v>
      </c>
      <c r="M52" s="60">
        <f t="shared" ref="M52" si="67">SQRT(((SUM((POWER(E52-L52,2)),(POWER(F52-L52,2)),(POWER(G52-L52,2)))/(COLUMNS(E52:G52)-1))))</f>
        <v>0</v>
      </c>
      <c r="N52" s="60">
        <f t="shared" ref="N52" si="68">M52/L52*100</f>
        <v>0</v>
      </c>
      <c r="O52" s="61">
        <f t="shared" ref="O52" si="69">((D52/3)*(SUM(E52:G52)))</f>
        <v>6200</v>
      </c>
      <c r="P52" s="62">
        <f t="shared" ref="P52" si="70">O52/D52</f>
        <v>3100</v>
      </c>
      <c r="Q52" s="61">
        <f t="shared" ref="Q52" si="71">ROUNDDOWN(P52,2)</f>
        <v>3100</v>
      </c>
      <c r="R52" s="63">
        <f t="shared" ref="R52" si="72">Q52*D52</f>
        <v>6200</v>
      </c>
    </row>
    <row r="53" spans="1:30" s="46" customFormat="1" ht="33" customHeight="1" thickBot="1" x14ac:dyDescent="0.25">
      <c r="A53" s="42">
        <v>45</v>
      </c>
      <c r="B53" s="79" t="s">
        <v>90</v>
      </c>
      <c r="C53" s="44" t="s">
        <v>24</v>
      </c>
      <c r="D53" s="81">
        <v>2</v>
      </c>
      <c r="E53" s="58">
        <v>4150</v>
      </c>
      <c r="F53" s="58">
        <v>4150</v>
      </c>
      <c r="G53" s="58">
        <v>4150</v>
      </c>
      <c r="H53" s="56"/>
      <c r="I53" s="56"/>
      <c r="J53" s="56"/>
      <c r="K53" s="57"/>
      <c r="L53" s="59">
        <f t="shared" ref="L53" si="73">(E53+F53+G53)/3</f>
        <v>4150</v>
      </c>
      <c r="M53" s="60">
        <f t="shared" ref="M53" si="74">SQRT(((SUM((POWER(E53-L53,2)),(POWER(F53-L53,2)),(POWER(G53-L53,2)))/(COLUMNS(E53:G53)-1))))</f>
        <v>0</v>
      </c>
      <c r="N53" s="60">
        <f t="shared" ref="N53" si="75">M53/L53*100</f>
        <v>0</v>
      </c>
      <c r="O53" s="61">
        <f t="shared" ref="O53" si="76">((D53/3)*(SUM(E53:G53)))</f>
        <v>8300</v>
      </c>
      <c r="P53" s="62">
        <f t="shared" ref="P53" si="77">O53/D53</f>
        <v>4150</v>
      </c>
      <c r="Q53" s="61">
        <f t="shared" ref="Q53" si="78">ROUNDDOWN(P53,2)</f>
        <v>4150</v>
      </c>
      <c r="R53" s="63">
        <f t="shared" ref="R53" si="79">Q53*D53</f>
        <v>8300</v>
      </c>
    </row>
    <row r="54" spans="1:30" s="46" customFormat="1" ht="31.5" customHeight="1" thickBot="1" x14ac:dyDescent="0.25">
      <c r="A54" s="42">
        <v>46</v>
      </c>
      <c r="B54" s="79" t="s">
        <v>91</v>
      </c>
      <c r="C54" s="44" t="s">
        <v>24</v>
      </c>
      <c r="D54" s="81">
        <v>2</v>
      </c>
      <c r="E54" s="58">
        <v>7050</v>
      </c>
      <c r="F54" s="58">
        <v>7050</v>
      </c>
      <c r="G54" s="58">
        <v>7050</v>
      </c>
      <c r="H54" s="56"/>
      <c r="I54" s="56"/>
      <c r="J54" s="56"/>
      <c r="K54" s="57"/>
      <c r="L54" s="59">
        <f t="shared" si="7"/>
        <v>7050</v>
      </c>
      <c r="M54" s="60">
        <f t="shared" si="26"/>
        <v>0</v>
      </c>
      <c r="N54" s="60">
        <f t="shared" si="27"/>
        <v>0</v>
      </c>
      <c r="O54" s="61">
        <f t="shared" si="10"/>
        <v>14100</v>
      </c>
      <c r="P54" s="62">
        <f t="shared" si="28"/>
        <v>7050</v>
      </c>
      <c r="Q54" s="61">
        <f t="shared" si="29"/>
        <v>7050</v>
      </c>
      <c r="R54" s="63">
        <f t="shared" si="30"/>
        <v>14100</v>
      </c>
    </row>
    <row r="55" spans="1:30" s="46" customFormat="1" ht="33.75" customHeight="1" thickBot="1" x14ac:dyDescent="0.25">
      <c r="A55" s="42">
        <v>47</v>
      </c>
      <c r="B55" s="79" t="s">
        <v>92</v>
      </c>
      <c r="C55" s="44" t="s">
        <v>24</v>
      </c>
      <c r="D55" s="81">
        <v>2</v>
      </c>
      <c r="E55" s="58">
        <v>9250</v>
      </c>
      <c r="F55" s="58">
        <v>9250</v>
      </c>
      <c r="G55" s="58">
        <v>9250</v>
      </c>
      <c r="H55" s="56"/>
      <c r="I55" s="56"/>
      <c r="J55" s="56"/>
      <c r="K55" s="57"/>
      <c r="L55" s="59">
        <f t="shared" si="7"/>
        <v>9250</v>
      </c>
      <c r="M55" s="60">
        <f t="shared" si="14"/>
        <v>0</v>
      </c>
      <c r="N55" s="60">
        <f t="shared" si="15"/>
        <v>0</v>
      </c>
      <c r="O55" s="61">
        <f t="shared" si="10"/>
        <v>18500</v>
      </c>
      <c r="P55" s="62">
        <f t="shared" si="16"/>
        <v>9250</v>
      </c>
      <c r="Q55" s="61">
        <f t="shared" si="17"/>
        <v>9250</v>
      </c>
      <c r="R55" s="63">
        <f t="shared" si="18"/>
        <v>18500</v>
      </c>
      <c r="AD55" s="71"/>
    </row>
    <row r="56" spans="1:30" s="1" customFormat="1" ht="15" customHeight="1" x14ac:dyDescent="0.2">
      <c r="A56" s="13"/>
      <c r="B56" s="14"/>
      <c r="C56" s="15"/>
      <c r="D56" s="30"/>
      <c r="E56" s="16"/>
      <c r="F56" s="16"/>
      <c r="G56" s="16"/>
      <c r="H56" s="16"/>
      <c r="I56" s="16"/>
      <c r="J56" s="16"/>
      <c r="K56" s="17"/>
      <c r="L56" s="18"/>
      <c r="M56" s="19"/>
      <c r="N56" s="37"/>
      <c r="O56" s="105" t="s">
        <v>13</v>
      </c>
      <c r="P56" s="105"/>
      <c r="Q56" s="106"/>
      <c r="R56" s="22">
        <f>SUM(R25:R55)</f>
        <v>562141</v>
      </c>
    </row>
    <row r="57" spans="1:30" s="1" customFormat="1" ht="15" customHeight="1" x14ac:dyDescent="0.25">
      <c r="A57" s="50"/>
      <c r="B57" s="47" t="s">
        <v>27</v>
      </c>
      <c r="C57" s="15"/>
      <c r="D57" s="30"/>
      <c r="E57" s="75">
        <v>468450.83</v>
      </c>
      <c r="F57" s="53" t="s">
        <v>8</v>
      </c>
      <c r="G57" s="17"/>
      <c r="H57" s="17"/>
      <c r="I57" s="17"/>
      <c r="J57" s="17"/>
      <c r="K57" s="17"/>
      <c r="L57" s="55"/>
      <c r="M57" s="51"/>
      <c r="N57" s="52"/>
      <c r="O57" s="53"/>
      <c r="P57" s="53"/>
      <c r="Q57" s="53"/>
      <c r="R57" s="54"/>
    </row>
    <row r="58" spans="1:30" s="1" customFormat="1" ht="8.25" customHeight="1" x14ac:dyDescent="0.25">
      <c r="A58" s="50"/>
      <c r="B58" s="47"/>
      <c r="C58" s="15"/>
      <c r="D58" s="30"/>
      <c r="E58" s="76"/>
      <c r="F58" s="17"/>
      <c r="G58" s="17"/>
      <c r="H58" s="17"/>
      <c r="I58" s="17"/>
      <c r="J58" s="17"/>
      <c r="K58" s="17"/>
      <c r="L58" s="18"/>
      <c r="M58" s="51"/>
      <c r="N58" s="52"/>
      <c r="O58" s="53"/>
      <c r="P58" s="53"/>
      <c r="Q58" s="53"/>
      <c r="R58" s="54"/>
    </row>
    <row r="59" spans="1:30" s="1" customFormat="1" ht="15" customHeight="1" x14ac:dyDescent="0.25">
      <c r="A59" s="50"/>
      <c r="B59" s="47" t="s">
        <v>42</v>
      </c>
      <c r="C59" s="15"/>
      <c r="D59" s="30"/>
      <c r="E59" s="75">
        <v>93690.17</v>
      </c>
      <c r="F59" s="53" t="s">
        <v>8</v>
      </c>
      <c r="G59" s="17"/>
      <c r="H59" s="17"/>
      <c r="I59" s="17"/>
      <c r="J59" s="17"/>
      <c r="K59" s="17"/>
      <c r="L59" s="18"/>
      <c r="M59" s="51"/>
      <c r="N59" s="52"/>
      <c r="O59" s="53"/>
      <c r="P59" s="53"/>
      <c r="Q59" s="53"/>
      <c r="R59" s="54"/>
    </row>
    <row r="60" spans="1:30" s="7" customFormat="1" ht="27.75" customHeight="1" x14ac:dyDescent="0.25">
      <c r="A60" s="100" t="s">
        <v>21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25"/>
      <c r="L60" s="27">
        <f>R56</f>
        <v>562141</v>
      </c>
      <c r="M60" s="21" t="s">
        <v>8</v>
      </c>
      <c r="N60" s="38"/>
      <c r="O60" s="21"/>
      <c r="P60" s="21"/>
      <c r="Q60" s="21"/>
      <c r="R60" s="20"/>
    </row>
    <row r="61" spans="1:30" ht="52.5" customHeight="1" x14ac:dyDescent="0.2">
      <c r="A61" s="101" t="s">
        <v>15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AA61" s="70" t="s">
        <v>43</v>
      </c>
    </row>
    <row r="62" spans="1:30" ht="18.75" customHeight="1" x14ac:dyDescent="0.2">
      <c r="A62" s="33"/>
      <c r="B62" s="101" t="s">
        <v>22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39"/>
      <c r="O62" s="33"/>
      <c r="P62" s="33"/>
      <c r="Q62" s="33"/>
      <c r="R62" s="33"/>
    </row>
    <row r="63" spans="1:30" s="8" customFormat="1" ht="33" customHeight="1" x14ac:dyDescent="0.25">
      <c r="A63" s="32"/>
      <c r="B63" s="97" t="s">
        <v>97</v>
      </c>
      <c r="C63" s="97"/>
      <c r="D63" s="97"/>
      <c r="E63" s="97"/>
      <c r="F63" s="97"/>
      <c r="G63" s="28"/>
      <c r="H63" s="28"/>
      <c r="I63" s="28"/>
      <c r="J63" s="28"/>
      <c r="K63" s="28"/>
      <c r="L63" s="29"/>
      <c r="M63" s="29"/>
      <c r="N63" s="41"/>
      <c r="O63" s="12"/>
    </row>
    <row r="64" spans="1:30" s="8" customFormat="1" ht="15.75" x14ac:dyDescent="0.25">
      <c r="A64" s="98"/>
      <c r="B64" s="98"/>
      <c r="C64" s="98"/>
      <c r="D64" s="9"/>
      <c r="E64" s="10"/>
      <c r="F64" s="11"/>
      <c r="L64" s="24"/>
      <c r="M64" s="26"/>
      <c r="N64" s="40"/>
      <c r="O64" s="26"/>
    </row>
  </sheetData>
  <mergeCells count="19">
    <mergeCell ref="B63:F63"/>
    <mergeCell ref="A64:C64"/>
    <mergeCell ref="O7:R7"/>
    <mergeCell ref="A60:J60"/>
    <mergeCell ref="A61:R61"/>
    <mergeCell ref="H7:J7"/>
    <mergeCell ref="K7:K8"/>
    <mergeCell ref="O56:Q56"/>
    <mergeCell ref="B62:M62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1" ht="52.5" hidden="1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93" t="s">
        <v>25</v>
      </c>
      <c r="N4" s="94"/>
      <c r="O4" s="94"/>
      <c r="P4" s="94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95" t="s">
        <v>26</v>
      </c>
      <c r="H5" s="107"/>
      <c r="I5" s="107"/>
      <c r="J5" s="107"/>
      <c r="K5" s="107"/>
      <c r="L5" s="107"/>
      <c r="M5" s="107"/>
      <c r="N5" s="107"/>
      <c r="O5" s="49"/>
      <c r="P5" s="49"/>
      <c r="Q5" s="69"/>
      <c r="R5" s="69"/>
    </row>
    <row r="6" spans="1:21" ht="36" customHeight="1" x14ac:dyDescent="0.2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21" ht="39" customHeight="1" x14ac:dyDescent="0.2">
      <c r="A7" s="85" t="s">
        <v>0</v>
      </c>
      <c r="B7" s="86" t="s">
        <v>14</v>
      </c>
      <c r="C7" s="87" t="s">
        <v>1</v>
      </c>
      <c r="D7" s="87" t="s">
        <v>2</v>
      </c>
      <c r="E7" s="89" t="s">
        <v>3</v>
      </c>
      <c r="F7" s="90"/>
      <c r="G7" s="91"/>
      <c r="H7" s="89" t="s">
        <v>9</v>
      </c>
      <c r="I7" s="90"/>
      <c r="J7" s="90"/>
      <c r="K7" s="103" t="s">
        <v>11</v>
      </c>
      <c r="L7" s="92" t="s">
        <v>17</v>
      </c>
      <c r="M7" s="92"/>
      <c r="N7" s="92"/>
      <c r="O7" s="99" t="s">
        <v>18</v>
      </c>
      <c r="P7" s="99"/>
      <c r="Q7" s="99"/>
      <c r="R7" s="99"/>
    </row>
    <row r="8" spans="1:21" ht="156" customHeight="1" x14ac:dyDescent="0.2">
      <c r="A8" s="85"/>
      <c r="B8" s="86"/>
      <c r="C8" s="88"/>
      <c r="D8" s="88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104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105" t="s">
        <v>13</v>
      </c>
      <c r="P21" s="105"/>
      <c r="Q21" s="106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100" t="s">
        <v>21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101" t="s">
        <v>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AA26" s="70" t="s">
        <v>43</v>
      </c>
    </row>
    <row r="27" spans="1:30" ht="18.75" customHeight="1" x14ac:dyDescent="0.2">
      <c r="A27" s="68"/>
      <c r="B27" s="101" t="s">
        <v>22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97" t="s">
        <v>28</v>
      </c>
      <c r="C28" s="97"/>
      <c r="D28" s="97"/>
      <c r="E28" s="97"/>
      <c r="F28" s="97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98"/>
      <c r="B29" s="98"/>
      <c r="C29" s="98"/>
      <c r="D29" s="9"/>
      <c r="E29" s="10"/>
      <c r="F29" s="11"/>
      <c r="L29" s="24"/>
      <c r="M29" s="26"/>
      <c r="N29" s="40"/>
      <c r="O29" s="26"/>
    </row>
  </sheetData>
  <mergeCells count="19">
    <mergeCell ref="B27:M27"/>
    <mergeCell ref="B28:F28"/>
    <mergeCell ref="A29:C29"/>
    <mergeCell ref="K7:K8"/>
    <mergeCell ref="L7:N7"/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2021-03-09T04:43:47Z</cp:lastPrinted>
  <dcterms:created xsi:type="dcterms:W3CDTF">2014-01-15T18:15:09Z</dcterms:created>
  <dcterms:modified xsi:type="dcterms:W3CDTF">2021-03-19T09:49:51Z</dcterms:modified>
</cp:coreProperties>
</file>